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Jill\Website\SFO\Finance\"/>
    </mc:Choice>
  </mc:AlternateContent>
  <xr:revisionPtr revIDLastSave="0" documentId="8_{BC74972A-02D0-4E4C-98E5-43AE2ECCFC1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BaseRate1">9839</definedName>
    <definedName name="DistCount">Sheet1!$A$5:$A$174</definedName>
    <definedName name="MinValuationPercent">0.2</definedName>
    <definedName name="PaymentMonth">Sheet1!$K$2</definedName>
    <definedName name="_xlnm.Print_Area" localSheetId="0">Sheet1!$A$1:$O$194</definedName>
    <definedName name="_xlnm.Print_Titles" localSheetId="0">Sheet1!$1:$5</definedName>
    <definedName name="SchoolYear">Sheet1!$K$1</definedName>
    <definedName name="STVPP">36430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1" l="1"/>
  <c r="O38" i="1" s="1"/>
  <c r="E175" i="1" l="1"/>
  <c r="D175" i="1"/>
  <c r="Z175" i="1" l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5" i="1"/>
  <c r="O155" i="1" s="1"/>
  <c r="N158" i="1"/>
  <c r="O158" i="1" s="1"/>
  <c r="N156" i="1"/>
  <c r="O156" i="1" s="1"/>
  <c r="N157" i="1"/>
  <c r="O157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174" i="1"/>
  <c r="O174" i="1" s="1"/>
  <c r="N6" i="1"/>
  <c r="O6" i="1" s="1"/>
  <c r="C193" i="1" l="1"/>
  <c r="C186" i="1"/>
  <c r="C187" i="1"/>
  <c r="G175" i="1"/>
  <c r="M176" i="1"/>
  <c r="C190" i="1"/>
  <c r="C189" i="1"/>
  <c r="B193" i="1"/>
  <c r="B185" i="1"/>
  <c r="B194" i="1"/>
  <c r="B192" i="1"/>
  <c r="B191" i="1"/>
  <c r="B190" i="1"/>
  <c r="B189" i="1"/>
  <c r="B188" i="1"/>
  <c r="B187" i="1"/>
  <c r="B186" i="1"/>
  <c r="B182" i="1"/>
  <c r="B181" i="1"/>
  <c r="B180" i="1"/>
  <c r="L176" i="1"/>
  <c r="K176" i="1"/>
  <c r="J176" i="1"/>
  <c r="I176" i="1"/>
  <c r="F175" i="1"/>
  <c r="L175" i="1"/>
  <c r="K175" i="1"/>
  <c r="J175" i="1"/>
  <c r="I175" i="1"/>
  <c r="H175" i="1"/>
  <c r="C175" i="1"/>
  <c r="M175" i="1"/>
  <c r="Z176" i="1" s="1"/>
  <c r="C194" i="1" l="1"/>
  <c r="N175" i="1"/>
  <c r="O175" i="1" s="1"/>
</calcChain>
</file>

<file path=xl/sharedStrings.xml><?xml version="1.0" encoding="utf-8"?>
<sst xmlns="http://schemas.openxmlformats.org/spreadsheetml/2006/main" count="374" uniqueCount="372">
  <si>
    <t>State School Aid Adequacy Formula</t>
  </si>
  <si>
    <t>School Year</t>
  </si>
  <si>
    <t>North Dakota Department of Public Instruction</t>
  </si>
  <si>
    <t>School Finance</t>
  </si>
  <si>
    <t>CoDist</t>
  </si>
  <si>
    <t>Entity Name</t>
  </si>
  <si>
    <t>ADM</t>
  </si>
  <si>
    <t>wsu</t>
  </si>
  <si>
    <t>Tax Base per wsu</t>
  </si>
  <si>
    <t>Total Formula Amount</t>
  </si>
  <si>
    <t>Transition Minimum</t>
  </si>
  <si>
    <t>Contribution from Property Tax</t>
  </si>
  <si>
    <t>Contribution from In-Lieu</t>
  </si>
  <si>
    <t>EFB Offset</t>
  </si>
  <si>
    <t>Total State Aid</t>
  </si>
  <si>
    <t>Total State/Local Funding</t>
  </si>
  <si>
    <t>State /Local Funding per wsu</t>
  </si>
  <si>
    <t>01-013</t>
  </si>
  <si>
    <t>Hettinger 13</t>
  </si>
  <si>
    <t>02-002</t>
  </si>
  <si>
    <t>Valley City 2</t>
  </si>
  <si>
    <t>02-007</t>
  </si>
  <si>
    <t>Barnes County North 7</t>
  </si>
  <si>
    <t>02-046</t>
  </si>
  <si>
    <t>Litchville-Marion 46</t>
  </si>
  <si>
    <t>03-005</t>
  </si>
  <si>
    <t>Minnewaukan 5</t>
  </si>
  <si>
    <t>03-006</t>
  </si>
  <si>
    <t>Leeds 6</t>
  </si>
  <si>
    <t>03-009</t>
  </si>
  <si>
    <t>Maddock 9</t>
  </si>
  <si>
    <t>03-016</t>
  </si>
  <si>
    <t>Oberon 16</t>
  </si>
  <si>
    <t>03-029</t>
  </si>
  <si>
    <t>Warwick 29</t>
  </si>
  <si>
    <t>03-030</t>
  </si>
  <si>
    <t>Ft Totten 30</t>
  </si>
  <si>
    <t>04-001</t>
  </si>
  <si>
    <t>Billings Co 1</t>
  </si>
  <si>
    <t>05-001</t>
  </si>
  <si>
    <t>Bottineau 1</t>
  </si>
  <si>
    <t>05-017</t>
  </si>
  <si>
    <t>Westhope 17</t>
  </si>
  <si>
    <t>05-054</t>
  </si>
  <si>
    <t>Newburg-United 54</t>
  </si>
  <si>
    <t>06-001</t>
  </si>
  <si>
    <t>06-033</t>
  </si>
  <si>
    <t>Scranton 33</t>
  </si>
  <si>
    <t>07-014</t>
  </si>
  <si>
    <t>Bowbells 14</t>
  </si>
  <si>
    <t>07-027</t>
  </si>
  <si>
    <t>Powers Lake 27</t>
  </si>
  <si>
    <t>07-036</t>
  </si>
  <si>
    <t>Burke Central 36</t>
  </si>
  <si>
    <t>08-001</t>
  </si>
  <si>
    <t>Bismarck 1</t>
  </si>
  <si>
    <t>08-025</t>
  </si>
  <si>
    <t>Naughton 25</t>
  </si>
  <si>
    <t>08-028</t>
  </si>
  <si>
    <t>Wing 28</t>
  </si>
  <si>
    <t>08-033</t>
  </si>
  <si>
    <t>Menoken 33</t>
  </si>
  <si>
    <t>08-035</t>
  </si>
  <si>
    <t>Sterling 35</t>
  </si>
  <si>
    <t>08-039</t>
  </si>
  <si>
    <t>Apple Creek 39</t>
  </si>
  <si>
    <t>08-045</t>
  </si>
  <si>
    <t>Manning 45</t>
  </si>
  <si>
    <t>09-001</t>
  </si>
  <si>
    <t>Fargo 1</t>
  </si>
  <si>
    <t>09-002</t>
  </si>
  <si>
    <t>Kindred 2</t>
  </si>
  <si>
    <t>09-004</t>
  </si>
  <si>
    <t>Maple Valley 4</t>
  </si>
  <si>
    <t>09-006</t>
  </si>
  <si>
    <t>West Fargo 6</t>
  </si>
  <si>
    <t>09-007</t>
  </si>
  <si>
    <t>Mapleton 7</t>
  </si>
  <si>
    <t>09-017</t>
  </si>
  <si>
    <t>Central Cass 17</t>
  </si>
  <si>
    <t>09-097</t>
  </si>
  <si>
    <t>Northern Cass 97</t>
  </si>
  <si>
    <t>10-019</t>
  </si>
  <si>
    <t>Munich 19</t>
  </si>
  <si>
    <t>10-023</t>
  </si>
  <si>
    <t>Langdon Area 23</t>
  </si>
  <si>
    <t>11-040</t>
  </si>
  <si>
    <t>Ellendale 40</t>
  </si>
  <si>
    <t>11-041</t>
  </si>
  <si>
    <t>Oakes 41</t>
  </si>
  <si>
    <t>12-001</t>
  </si>
  <si>
    <t>Divide County 1</t>
  </si>
  <si>
    <t>13-016</t>
  </si>
  <si>
    <t>Killdeer 16</t>
  </si>
  <si>
    <t>13-037</t>
  </si>
  <si>
    <t>Twin Buttes 37</t>
  </si>
  <si>
    <t>14-002</t>
  </si>
  <si>
    <t>New Rockford-Sheyenne 2</t>
  </si>
  <si>
    <t>15-006</t>
  </si>
  <si>
    <t>Hazelton-Moffit-Braddock 6</t>
  </si>
  <si>
    <t>15-010</t>
  </si>
  <si>
    <t>Bakker 10</t>
  </si>
  <si>
    <t>15-015</t>
  </si>
  <si>
    <t>Strasburg 15</t>
  </si>
  <si>
    <t>15-036</t>
  </si>
  <si>
    <t>Linton 36</t>
  </si>
  <si>
    <t>16-049</t>
  </si>
  <si>
    <t>Carrington 49</t>
  </si>
  <si>
    <t>17-003</t>
  </si>
  <si>
    <t>Beach 3</t>
  </si>
  <si>
    <t>17-006</t>
  </si>
  <si>
    <t>Lone Tree 6</t>
  </si>
  <si>
    <t>18-001</t>
  </si>
  <si>
    <t>Grand Forks 1</t>
  </si>
  <si>
    <t>18-044</t>
  </si>
  <si>
    <t>Larimore 44</t>
  </si>
  <si>
    <t>18-061</t>
  </si>
  <si>
    <t>Thompson 61</t>
  </si>
  <si>
    <t>18-125</t>
  </si>
  <si>
    <t>Manvel 125</t>
  </si>
  <si>
    <t>18-127</t>
  </si>
  <si>
    <t>Emerado 127</t>
  </si>
  <si>
    <t>18-128</t>
  </si>
  <si>
    <t>Midway 128</t>
  </si>
  <si>
    <t>18-129</t>
  </si>
  <si>
    <t>Northwood 129</t>
  </si>
  <si>
    <t>19-018</t>
  </si>
  <si>
    <t>Roosevelt 18</t>
  </si>
  <si>
    <t>19-049</t>
  </si>
  <si>
    <t>Elgin-New Leipzig 49</t>
  </si>
  <si>
    <t>20-007</t>
  </si>
  <si>
    <t>Midkota 7</t>
  </si>
  <si>
    <t>20-018</t>
  </si>
  <si>
    <t>Griggs County Central 18</t>
  </si>
  <si>
    <t>21-001</t>
  </si>
  <si>
    <t>Mott-Regent 1</t>
  </si>
  <si>
    <t>21-009</t>
  </si>
  <si>
    <t>New England 9</t>
  </si>
  <si>
    <t>22-001</t>
  </si>
  <si>
    <t>Kidder County 1</t>
  </si>
  <si>
    <t>23-003</t>
  </si>
  <si>
    <t>Edgeley 3</t>
  </si>
  <si>
    <t>23-007</t>
  </si>
  <si>
    <t>Kulm 7</t>
  </si>
  <si>
    <t>23-008</t>
  </si>
  <si>
    <t>LaMoure 8</t>
  </si>
  <si>
    <t>24-002</t>
  </si>
  <si>
    <t>Napoleon 2</t>
  </si>
  <si>
    <t>24-056</t>
  </si>
  <si>
    <t>Gackle-Streeter 56</t>
  </si>
  <si>
    <t>25-001</t>
  </si>
  <si>
    <t>Velva 1</t>
  </si>
  <si>
    <t>25-014</t>
  </si>
  <si>
    <t>Anamoose 14</t>
  </si>
  <si>
    <t>25-057</t>
  </si>
  <si>
    <t>Drake 57</t>
  </si>
  <si>
    <t>25-060</t>
  </si>
  <si>
    <t>TGU 60</t>
  </si>
  <si>
    <t>26-004</t>
  </si>
  <si>
    <t>Zeeland 4</t>
  </si>
  <si>
    <t>26-009</t>
  </si>
  <si>
    <t>Ashley 9</t>
  </si>
  <si>
    <t>26-019</t>
  </si>
  <si>
    <t>Wishek 19</t>
  </si>
  <si>
    <t>27-001</t>
  </si>
  <si>
    <t>McKenzie Co 1</t>
  </si>
  <si>
    <t>27-002</t>
  </si>
  <si>
    <t>Alexander 2</t>
  </si>
  <si>
    <t>27-014</t>
  </si>
  <si>
    <t>Yellowstone 14</t>
  </si>
  <si>
    <t>27-018</t>
  </si>
  <si>
    <t>Earl 18</t>
  </si>
  <si>
    <t>27-032</t>
  </si>
  <si>
    <t>Horse Creek 32</t>
  </si>
  <si>
    <t>27-036</t>
  </si>
  <si>
    <t>Mandaree 36</t>
  </si>
  <si>
    <t>28-001</t>
  </si>
  <si>
    <t>Wilton 1</t>
  </si>
  <si>
    <t>28-004</t>
  </si>
  <si>
    <t>Washburn 4</t>
  </si>
  <si>
    <t>28-008</t>
  </si>
  <si>
    <t>Underwood 8</t>
  </si>
  <si>
    <t>28-050</t>
  </si>
  <si>
    <t>Max 50</t>
  </si>
  <si>
    <t>28-051</t>
  </si>
  <si>
    <t>Garrison 51</t>
  </si>
  <si>
    <t>28-072</t>
  </si>
  <si>
    <t>Turtle Lake-Mercer 72</t>
  </si>
  <si>
    <t>28-085</t>
  </si>
  <si>
    <t>White Shield 85</t>
  </si>
  <si>
    <t>29-003</t>
  </si>
  <si>
    <t>Hazen 3</t>
  </si>
  <si>
    <t>29-027</t>
  </si>
  <si>
    <t>Beulah 27</t>
  </si>
  <si>
    <t>30-001</t>
  </si>
  <si>
    <t>Mandan 1</t>
  </si>
  <si>
    <t>30-004</t>
  </si>
  <si>
    <t>Little Heart 4</t>
  </si>
  <si>
    <t>30-013</t>
  </si>
  <si>
    <t>Hebron 13</t>
  </si>
  <si>
    <t>30-017</t>
  </si>
  <si>
    <t>Sweet Briar 17</t>
  </si>
  <si>
    <t>30-039</t>
  </si>
  <si>
    <t>Flasher 39</t>
  </si>
  <si>
    <t>30-048</t>
  </si>
  <si>
    <t>Glen Ullin 48</t>
  </si>
  <si>
    <t>30-049</t>
  </si>
  <si>
    <t>31-001</t>
  </si>
  <si>
    <t>New Town 1</t>
  </si>
  <si>
    <t>31-002</t>
  </si>
  <si>
    <t>Stanley 2</t>
  </si>
  <si>
    <t>31-003</t>
  </si>
  <si>
    <t>Parshall 3</t>
  </si>
  <si>
    <t>32-001</t>
  </si>
  <si>
    <t>Dakota Prairie 1</t>
  </si>
  <si>
    <t>32-066</t>
  </si>
  <si>
    <t>Lakota 66</t>
  </si>
  <si>
    <t>33-001</t>
  </si>
  <si>
    <t>Center-Stanton 1</t>
  </si>
  <si>
    <t>34-006</t>
  </si>
  <si>
    <t>Cavalier 6</t>
  </si>
  <si>
    <t>34-019</t>
  </si>
  <si>
    <t>Drayton 19</t>
  </si>
  <si>
    <t>34-100</t>
  </si>
  <si>
    <t>North Border 100</t>
  </si>
  <si>
    <t>34-118</t>
  </si>
  <si>
    <t>Valley-Edinburg 118</t>
  </si>
  <si>
    <t>35-005</t>
  </si>
  <si>
    <t>Rugby 5</t>
  </si>
  <si>
    <t>36-001</t>
  </si>
  <si>
    <t>Devils Lake 1</t>
  </si>
  <si>
    <t>36-002</t>
  </si>
  <si>
    <t>Edmore 2</t>
  </si>
  <si>
    <t>36-044</t>
  </si>
  <si>
    <t>Starkweather 44</t>
  </si>
  <si>
    <t>37-006</t>
  </si>
  <si>
    <t>Ft Ransom 6</t>
  </si>
  <si>
    <t>37-019</t>
  </si>
  <si>
    <t>Lisbon 19</t>
  </si>
  <si>
    <t>37-024</t>
  </si>
  <si>
    <t>Enderlin Area 24</t>
  </si>
  <si>
    <t>38-001</t>
  </si>
  <si>
    <t>Mohall-Lansford-Sherwood 1</t>
  </si>
  <si>
    <t>38-026</t>
  </si>
  <si>
    <t>Glenburn 26</t>
  </si>
  <si>
    <t>39-008</t>
  </si>
  <si>
    <t>Hankinson 8</t>
  </si>
  <si>
    <t>39-018</t>
  </si>
  <si>
    <t>Fairmount 18</t>
  </si>
  <si>
    <t>39-028</t>
  </si>
  <si>
    <t>Lidgerwood 28</t>
  </si>
  <si>
    <t>39-037</t>
  </si>
  <si>
    <t>Wahpeton 37</t>
  </si>
  <si>
    <t>39-042</t>
  </si>
  <si>
    <t>Wyndmere 42</t>
  </si>
  <si>
    <t>39-044</t>
  </si>
  <si>
    <t>Richland 44</t>
  </si>
  <si>
    <t>40-001</t>
  </si>
  <si>
    <t>Dunseith 1</t>
  </si>
  <si>
    <t>40-003</t>
  </si>
  <si>
    <t>St John 3</t>
  </si>
  <si>
    <t>40-004</t>
  </si>
  <si>
    <t>Mt Pleasant 4</t>
  </si>
  <si>
    <t>40-007</t>
  </si>
  <si>
    <t>Belcourt 7</t>
  </si>
  <si>
    <t>40-029</t>
  </si>
  <si>
    <t>Rolette 29</t>
  </si>
  <si>
    <t>41-002</t>
  </si>
  <si>
    <t>Milnor 2</t>
  </si>
  <si>
    <t>41-003</t>
  </si>
  <si>
    <t>North Sargent 3</t>
  </si>
  <si>
    <t>41-006</t>
  </si>
  <si>
    <t>Sargent Central 6</t>
  </si>
  <si>
    <t>43-003</t>
  </si>
  <si>
    <t>Solen 3</t>
  </si>
  <si>
    <t>43-004</t>
  </si>
  <si>
    <t>Ft Yates 4</t>
  </si>
  <si>
    <t>43-008</t>
  </si>
  <si>
    <t>Selfridge 8</t>
  </si>
  <si>
    <t>44-012</t>
  </si>
  <si>
    <t>Marmarth 12</t>
  </si>
  <si>
    <t>45-001</t>
  </si>
  <si>
    <t>Dickinson 1</t>
  </si>
  <si>
    <t>45-009</t>
  </si>
  <si>
    <t>South Heart 9</t>
  </si>
  <si>
    <t>45-013</t>
  </si>
  <si>
    <t>Belfield 13</t>
  </si>
  <si>
    <t>45-034</t>
  </si>
  <si>
    <t>Richardton-Taylor 34</t>
  </si>
  <si>
    <t>46-019</t>
  </si>
  <si>
    <t>Finley-Sharon 19</t>
  </si>
  <si>
    <t>47-001</t>
  </si>
  <si>
    <t>Jamestown 1</t>
  </si>
  <si>
    <t>47-003</t>
  </si>
  <si>
    <t>Medina 3</t>
  </si>
  <si>
    <t>47-010</t>
  </si>
  <si>
    <t>Pingree-Buchanan 10</t>
  </si>
  <si>
    <t>47-014</t>
  </si>
  <si>
    <t>Montpelier 14</t>
  </si>
  <si>
    <t>47-019</t>
  </si>
  <si>
    <t>Kensal 19</t>
  </si>
  <si>
    <t>48-010</t>
  </si>
  <si>
    <t>North Star 10</t>
  </si>
  <si>
    <t>49-003</t>
  </si>
  <si>
    <t>Central Valley 3</t>
  </si>
  <si>
    <t>49-007</t>
  </si>
  <si>
    <t>49-009</t>
  </si>
  <si>
    <t>Hillsboro 9</t>
  </si>
  <si>
    <t>49-014</t>
  </si>
  <si>
    <t>May-Port CG 14</t>
  </si>
  <si>
    <t>50-005</t>
  </si>
  <si>
    <t>Fordville-Lankin 5</t>
  </si>
  <si>
    <t>50-020</t>
  </si>
  <si>
    <t>Minto 20</t>
  </si>
  <si>
    <t>51-001</t>
  </si>
  <si>
    <t>Minot 1</t>
  </si>
  <si>
    <t>51-004</t>
  </si>
  <si>
    <t>Nedrose 4</t>
  </si>
  <si>
    <t>51-007</t>
  </si>
  <si>
    <t>United 7</t>
  </si>
  <si>
    <t>51-016</t>
  </si>
  <si>
    <t>Sawyer 16</t>
  </si>
  <si>
    <t>51-028</t>
  </si>
  <si>
    <t>Kenmare 28</t>
  </si>
  <si>
    <t>51-041</t>
  </si>
  <si>
    <t>Surrey 41</t>
  </si>
  <si>
    <t>51-070</t>
  </si>
  <si>
    <t>South Prairie 70</t>
  </si>
  <si>
    <t>51-161</t>
  </si>
  <si>
    <t>Lewis and Clark 161</t>
  </si>
  <si>
    <t>52-025</t>
  </si>
  <si>
    <t>Fessenden-Bowdon 25</t>
  </si>
  <si>
    <t>52-038</t>
  </si>
  <si>
    <t>Harvey 38</t>
  </si>
  <si>
    <t>53-002</t>
  </si>
  <si>
    <t>Nesson 2</t>
  </si>
  <si>
    <t>53-006</t>
  </si>
  <si>
    <t>Eight Mile 6</t>
  </si>
  <si>
    <t>53-015</t>
  </si>
  <si>
    <t>Tioga 15</t>
  </si>
  <si>
    <t>53-099</t>
  </si>
  <si>
    <t>Grenora 99</t>
  </si>
  <si>
    <t>Statewide</t>
  </si>
  <si>
    <t>Counts</t>
  </si>
  <si>
    <t xml:space="preserve">Notes:  </t>
  </si>
  <si>
    <t>District State Issued ID</t>
  </si>
  <si>
    <t>District Name</t>
  </si>
  <si>
    <t>Average Daily Membership</t>
  </si>
  <si>
    <t>Weighted students units generated in the state school aid formula.</t>
  </si>
  <si>
    <t>Minimum funding per weighted student unit adjustment based on the baseline State/Local funding level.  Cannot be less than baseline state/local funding.</t>
  </si>
  <si>
    <t>Excess Ending Fund Balance offset.</t>
  </si>
  <si>
    <t>Total State Aid payment.</t>
  </si>
  <si>
    <t>50-008</t>
  </si>
  <si>
    <t>Park River Area 8</t>
  </si>
  <si>
    <t>Payment Month</t>
  </si>
  <si>
    <t>Bowman Co 1</t>
  </si>
  <si>
    <t>New Salem-Almont 49</t>
  </si>
  <si>
    <t>Hatton Eielson 7</t>
  </si>
  <si>
    <t>Spring ADM Adj</t>
  </si>
  <si>
    <t>09-085</t>
  </si>
  <si>
    <t>Hope Page 85</t>
  </si>
  <si>
    <t>On Time WSU</t>
  </si>
  <si>
    <t>Number of students the fall enollment exceeds the previous year's ADM</t>
  </si>
  <si>
    <t>Adjusting fall enrollment funding to spring ADM</t>
  </si>
  <si>
    <t>53-007</t>
  </si>
  <si>
    <t>Williston Basin 7</t>
  </si>
  <si>
    <t>50-018</t>
  </si>
  <si>
    <t>Grafton 18</t>
  </si>
  <si>
    <t>42-029</t>
  </si>
  <si>
    <t>McClusky-Goodrich 29</t>
  </si>
  <si>
    <t>2023-2024</t>
  </si>
  <si>
    <t xml:space="preserve">May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</si>
</sst>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sz val="8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43" fontId="4" fillId="0" borderId="0" xfId="1" applyFont="1"/>
    <xf numFmtId="164" fontId="4" fillId="0" borderId="0" xfId="1" applyNumberFormat="1" applyFont="1"/>
    <xf numFmtId="0" fontId="4" fillId="0" borderId="0" xfId="1" applyNumberFormat="1" applyFont="1"/>
    <xf numFmtId="6" fontId="5" fillId="0" borderId="0" xfId="1" applyNumberFormat="1" applyFont="1"/>
    <xf numFmtId="9" fontId="5" fillId="0" borderId="0" xfId="1" applyNumberFormat="1" applyFont="1"/>
    <xf numFmtId="164" fontId="5" fillId="0" borderId="0" xfId="1" applyNumberFormat="1" applyFont="1"/>
    <xf numFmtId="43" fontId="4" fillId="0" borderId="0" xfId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center" wrapText="1"/>
    </xf>
    <xf numFmtId="164" fontId="4" fillId="0" borderId="3" xfId="1" applyNumberFormat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4" xfId="0" applyFont="1" applyBorder="1"/>
    <xf numFmtId="43" fontId="4" fillId="0" borderId="0" xfId="1" applyFont="1" applyBorder="1"/>
    <xf numFmtId="164" fontId="4" fillId="0" borderId="5" xfId="1" applyNumberFormat="1" applyFont="1" applyBorder="1"/>
    <xf numFmtId="164" fontId="4" fillId="0" borderId="0" xfId="1" applyNumberFormat="1" applyFont="1" applyBorder="1"/>
    <xf numFmtId="164" fontId="4" fillId="0" borderId="0" xfId="0" applyNumberFormat="1" applyFont="1"/>
    <xf numFmtId="164" fontId="4" fillId="0" borderId="6" xfId="1" applyNumberFormat="1" applyFont="1" applyBorder="1"/>
    <xf numFmtId="0" fontId="4" fillId="0" borderId="1" xfId="0" applyFont="1" applyBorder="1"/>
    <xf numFmtId="0" fontId="4" fillId="0" borderId="2" xfId="0" applyFont="1" applyBorder="1"/>
    <xf numFmtId="43" fontId="4" fillId="0" borderId="2" xfId="1" applyFont="1" applyBorder="1"/>
    <xf numFmtId="164" fontId="4" fillId="0" borderId="3" xfId="1" applyNumberFormat="1" applyFont="1" applyBorder="1"/>
    <xf numFmtId="164" fontId="4" fillId="0" borderId="2" xfId="1" applyNumberFormat="1" applyFont="1" applyBorder="1"/>
    <xf numFmtId="9" fontId="4" fillId="0" borderId="0" xfId="1" applyNumberFormat="1" applyFont="1"/>
    <xf numFmtId="8" fontId="4" fillId="0" borderId="0" xfId="1" applyNumberFormat="1" applyFont="1"/>
    <xf numFmtId="0" fontId="6" fillId="0" borderId="0" xfId="0" applyFont="1" applyAlignment="1" applyProtection="1">
      <alignment horizontal="left" indent="2"/>
      <protection hidden="1"/>
    </xf>
    <xf numFmtId="0" fontId="7" fillId="0" borderId="0" xfId="0" applyFont="1" applyAlignment="1" applyProtection="1">
      <alignment horizontal="left" indent="2"/>
      <protection hidden="1"/>
    </xf>
    <xf numFmtId="164" fontId="4" fillId="0" borderId="0" xfId="9" applyNumberFormat="1" applyFont="1"/>
    <xf numFmtId="164" fontId="4" fillId="0" borderId="2" xfId="9" applyNumberFormat="1" applyFont="1" applyBorder="1" applyAlignment="1">
      <alignment horizontal="center" wrapText="1"/>
    </xf>
    <xf numFmtId="164" fontId="4" fillId="0" borderId="0" xfId="9" applyNumberFormat="1" applyFont="1" applyBorder="1"/>
    <xf numFmtId="0" fontId="4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right"/>
    </xf>
    <xf numFmtId="164" fontId="4" fillId="0" borderId="2" xfId="9" applyNumberFormat="1" applyFont="1" applyFill="1" applyBorder="1"/>
  </cellXfs>
  <cellStyles count="10">
    <cellStyle name="Bad 2" xfId="2" xr:uid="{00000000-0005-0000-0000-000000000000}"/>
    <cellStyle name="Comma" xfId="9" builtinId="3"/>
    <cellStyle name="Comma 2" xfId="3" xr:uid="{00000000-0005-0000-0000-000002000000}"/>
    <cellStyle name="Comma 3" xfId="4" xr:uid="{00000000-0005-0000-0000-000003000000}"/>
    <cellStyle name="Comma 4" xfId="1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ercent 2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152400</xdr:colOff>
      <xdr:row>3</xdr:row>
      <xdr:rowOff>129247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E0F2C7-4308-47F7-8C37-189173EBA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466725" cy="595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AB198"/>
  <sheetViews>
    <sheetView tabSelected="1" workbookViewId="0">
      <pane xSplit="1" ySplit="5" topLeftCell="B18" activePane="bottomRight" state="frozen"/>
      <selection activeCell="J193" sqref="J193"/>
      <selection pane="topRight" activeCell="J193" sqref="J193"/>
      <selection pane="bottomLeft" activeCell="J193" sqref="J193"/>
      <selection pane="bottomRight" activeCell="A47" sqref="A47"/>
    </sheetView>
  </sheetViews>
  <sheetFormatPr defaultColWidth="9.140625" defaultRowHeight="11.25" x14ac:dyDescent="0.2"/>
  <cols>
    <col min="1" max="1" width="6.28515625" style="1" customWidth="1"/>
    <col min="2" max="2" width="19.140625" style="1" customWidth="1"/>
    <col min="3" max="6" width="9.7109375" style="2" customWidth="1"/>
    <col min="7" max="7" width="8.7109375" style="31" bestFit="1" customWidth="1"/>
    <col min="8" max="8" width="11.42578125" style="3" customWidth="1"/>
    <col min="9" max="9" width="10" style="3" customWidth="1"/>
    <col min="10" max="11" width="10.7109375" style="3" customWidth="1"/>
    <col min="12" max="12" width="10.140625" style="1" customWidth="1"/>
    <col min="13" max="14" width="12.140625" style="1" customWidth="1"/>
    <col min="15" max="15" width="6.5703125" style="1" bestFit="1" customWidth="1"/>
    <col min="16" max="25" width="9.140625" style="1"/>
    <col min="26" max="26" width="9.5703125" style="1" bestFit="1" customWidth="1"/>
    <col min="27" max="161" width="9.140625" style="1"/>
    <col min="162" max="162" width="6.28515625" style="1" customWidth="1"/>
    <col min="163" max="163" width="21.7109375" style="1" bestFit="1" customWidth="1"/>
    <col min="164" max="164" width="9" style="1" bestFit="1" customWidth="1"/>
    <col min="165" max="165" width="9.85546875" style="1" bestFit="1" customWidth="1"/>
    <col min="166" max="166" width="10.7109375" style="1" bestFit="1" customWidth="1"/>
    <col min="167" max="167" width="10.42578125" style="1" bestFit="1" customWidth="1"/>
    <col min="168" max="168" width="8.28515625" style="1" bestFit="1" customWidth="1"/>
    <col min="169" max="169" width="9.85546875" style="1" bestFit="1" customWidth="1"/>
    <col min="170" max="170" width="10.85546875" style="1" customWidth="1"/>
    <col min="171" max="171" width="9.5703125" style="1" bestFit="1" customWidth="1"/>
    <col min="172" max="172" width="10.7109375" style="1" bestFit="1" customWidth="1"/>
    <col min="173" max="173" width="9.85546875" style="1" bestFit="1" customWidth="1"/>
    <col min="174" max="174" width="10.7109375" style="1" bestFit="1" customWidth="1"/>
    <col min="175" max="417" width="9.140625" style="1"/>
    <col min="418" max="418" width="6.28515625" style="1" customWidth="1"/>
    <col min="419" max="419" width="21.7109375" style="1" bestFit="1" customWidth="1"/>
    <col min="420" max="420" width="9" style="1" bestFit="1" customWidth="1"/>
    <col min="421" max="421" width="9.85546875" style="1" bestFit="1" customWidth="1"/>
    <col min="422" max="422" width="10.7109375" style="1" bestFit="1" customWidth="1"/>
    <col min="423" max="423" width="10.42578125" style="1" bestFit="1" customWidth="1"/>
    <col min="424" max="424" width="8.28515625" style="1" bestFit="1" customWidth="1"/>
    <col min="425" max="425" width="9.85546875" style="1" bestFit="1" customWidth="1"/>
    <col min="426" max="426" width="10.85546875" style="1" customWidth="1"/>
    <col min="427" max="427" width="9.5703125" style="1" bestFit="1" customWidth="1"/>
    <col min="428" max="428" width="10.7109375" style="1" bestFit="1" customWidth="1"/>
    <col min="429" max="429" width="9.85546875" style="1" bestFit="1" customWidth="1"/>
    <col min="430" max="430" width="10.7109375" style="1" bestFit="1" customWidth="1"/>
    <col min="431" max="673" width="9.140625" style="1"/>
    <col min="674" max="674" width="6.28515625" style="1" customWidth="1"/>
    <col min="675" max="675" width="21.7109375" style="1" bestFit="1" customWidth="1"/>
    <col min="676" max="676" width="9" style="1" bestFit="1" customWidth="1"/>
    <col min="677" max="677" width="9.85546875" style="1" bestFit="1" customWidth="1"/>
    <col min="678" max="678" width="10.7109375" style="1" bestFit="1" customWidth="1"/>
    <col min="679" max="679" width="10.42578125" style="1" bestFit="1" customWidth="1"/>
    <col min="680" max="680" width="8.28515625" style="1" bestFit="1" customWidth="1"/>
    <col min="681" max="681" width="9.85546875" style="1" bestFit="1" customWidth="1"/>
    <col min="682" max="682" width="10.85546875" style="1" customWidth="1"/>
    <col min="683" max="683" width="9.5703125" style="1" bestFit="1" customWidth="1"/>
    <col min="684" max="684" width="10.7109375" style="1" bestFit="1" customWidth="1"/>
    <col min="685" max="685" width="9.85546875" style="1" bestFit="1" customWidth="1"/>
    <col min="686" max="686" width="10.7109375" style="1" bestFit="1" customWidth="1"/>
    <col min="687" max="929" width="9.140625" style="1"/>
    <col min="930" max="930" width="6.28515625" style="1" customWidth="1"/>
    <col min="931" max="931" width="21.7109375" style="1" bestFit="1" customWidth="1"/>
    <col min="932" max="932" width="9" style="1" bestFit="1" customWidth="1"/>
    <col min="933" max="933" width="9.85546875" style="1" bestFit="1" customWidth="1"/>
    <col min="934" max="934" width="10.7109375" style="1" bestFit="1" customWidth="1"/>
    <col min="935" max="935" width="10.42578125" style="1" bestFit="1" customWidth="1"/>
    <col min="936" max="936" width="8.28515625" style="1" bestFit="1" customWidth="1"/>
    <col min="937" max="937" width="9.85546875" style="1" bestFit="1" customWidth="1"/>
    <col min="938" max="938" width="10.85546875" style="1" customWidth="1"/>
    <col min="939" max="939" width="9.5703125" style="1" bestFit="1" customWidth="1"/>
    <col min="940" max="940" width="10.7109375" style="1" bestFit="1" customWidth="1"/>
    <col min="941" max="941" width="9.85546875" style="1" bestFit="1" customWidth="1"/>
    <col min="942" max="942" width="10.7109375" style="1" bestFit="1" customWidth="1"/>
    <col min="943" max="1185" width="9.140625" style="1"/>
    <col min="1186" max="1186" width="6.28515625" style="1" customWidth="1"/>
    <col min="1187" max="1187" width="21.7109375" style="1" bestFit="1" customWidth="1"/>
    <col min="1188" max="1188" width="9" style="1" bestFit="1" customWidth="1"/>
    <col min="1189" max="1189" width="9.85546875" style="1" bestFit="1" customWidth="1"/>
    <col min="1190" max="1190" width="10.7109375" style="1" bestFit="1" customWidth="1"/>
    <col min="1191" max="1191" width="10.42578125" style="1" bestFit="1" customWidth="1"/>
    <col min="1192" max="1192" width="8.28515625" style="1" bestFit="1" customWidth="1"/>
    <col min="1193" max="1193" width="9.85546875" style="1" bestFit="1" customWidth="1"/>
    <col min="1194" max="1194" width="10.85546875" style="1" customWidth="1"/>
    <col min="1195" max="1195" width="9.5703125" style="1" bestFit="1" customWidth="1"/>
    <col min="1196" max="1196" width="10.7109375" style="1" bestFit="1" customWidth="1"/>
    <col min="1197" max="1197" width="9.85546875" style="1" bestFit="1" customWidth="1"/>
    <col min="1198" max="1198" width="10.7109375" style="1" bestFit="1" customWidth="1"/>
    <col min="1199" max="1441" width="9.140625" style="1"/>
    <col min="1442" max="1442" width="6.28515625" style="1" customWidth="1"/>
    <col min="1443" max="1443" width="21.7109375" style="1" bestFit="1" customWidth="1"/>
    <col min="1444" max="1444" width="9" style="1" bestFit="1" customWidth="1"/>
    <col min="1445" max="1445" width="9.85546875" style="1" bestFit="1" customWidth="1"/>
    <col min="1446" max="1446" width="10.7109375" style="1" bestFit="1" customWidth="1"/>
    <col min="1447" max="1447" width="10.42578125" style="1" bestFit="1" customWidth="1"/>
    <col min="1448" max="1448" width="8.28515625" style="1" bestFit="1" customWidth="1"/>
    <col min="1449" max="1449" width="9.85546875" style="1" bestFit="1" customWidth="1"/>
    <col min="1450" max="1450" width="10.85546875" style="1" customWidth="1"/>
    <col min="1451" max="1451" width="9.5703125" style="1" bestFit="1" customWidth="1"/>
    <col min="1452" max="1452" width="10.7109375" style="1" bestFit="1" customWidth="1"/>
    <col min="1453" max="1453" width="9.85546875" style="1" bestFit="1" customWidth="1"/>
    <col min="1454" max="1454" width="10.7109375" style="1" bestFit="1" customWidth="1"/>
    <col min="1455" max="1697" width="9.140625" style="1"/>
    <col min="1698" max="1698" width="6.28515625" style="1" customWidth="1"/>
    <col min="1699" max="1699" width="21.7109375" style="1" bestFit="1" customWidth="1"/>
    <col min="1700" max="1700" width="9" style="1" bestFit="1" customWidth="1"/>
    <col min="1701" max="1701" width="9.85546875" style="1" bestFit="1" customWidth="1"/>
    <col min="1702" max="1702" width="10.7109375" style="1" bestFit="1" customWidth="1"/>
    <col min="1703" max="1703" width="10.42578125" style="1" bestFit="1" customWidth="1"/>
    <col min="1704" max="1704" width="8.28515625" style="1" bestFit="1" customWidth="1"/>
    <col min="1705" max="1705" width="9.85546875" style="1" bestFit="1" customWidth="1"/>
    <col min="1706" max="1706" width="10.85546875" style="1" customWidth="1"/>
    <col min="1707" max="1707" width="9.5703125" style="1" bestFit="1" customWidth="1"/>
    <col min="1708" max="1708" width="10.7109375" style="1" bestFit="1" customWidth="1"/>
    <col min="1709" max="1709" width="9.85546875" style="1" bestFit="1" customWidth="1"/>
    <col min="1710" max="1710" width="10.7109375" style="1" bestFit="1" customWidth="1"/>
    <col min="1711" max="1953" width="9.140625" style="1"/>
    <col min="1954" max="1954" width="6.28515625" style="1" customWidth="1"/>
    <col min="1955" max="1955" width="21.7109375" style="1" bestFit="1" customWidth="1"/>
    <col min="1956" max="1956" width="9" style="1" bestFit="1" customWidth="1"/>
    <col min="1957" max="1957" width="9.85546875" style="1" bestFit="1" customWidth="1"/>
    <col min="1958" max="1958" width="10.7109375" style="1" bestFit="1" customWidth="1"/>
    <col min="1959" max="1959" width="10.42578125" style="1" bestFit="1" customWidth="1"/>
    <col min="1960" max="1960" width="8.28515625" style="1" bestFit="1" customWidth="1"/>
    <col min="1961" max="1961" width="9.85546875" style="1" bestFit="1" customWidth="1"/>
    <col min="1962" max="1962" width="10.85546875" style="1" customWidth="1"/>
    <col min="1963" max="1963" width="9.5703125" style="1" bestFit="1" customWidth="1"/>
    <col min="1964" max="1964" width="10.7109375" style="1" bestFit="1" customWidth="1"/>
    <col min="1965" max="1965" width="9.85546875" style="1" bestFit="1" customWidth="1"/>
    <col min="1966" max="1966" width="10.7109375" style="1" bestFit="1" customWidth="1"/>
    <col min="1967" max="2209" width="9.140625" style="1"/>
    <col min="2210" max="2210" width="6.28515625" style="1" customWidth="1"/>
    <col min="2211" max="2211" width="21.7109375" style="1" bestFit="1" customWidth="1"/>
    <col min="2212" max="2212" width="9" style="1" bestFit="1" customWidth="1"/>
    <col min="2213" max="2213" width="9.85546875" style="1" bestFit="1" customWidth="1"/>
    <col min="2214" max="2214" width="10.7109375" style="1" bestFit="1" customWidth="1"/>
    <col min="2215" max="2215" width="10.42578125" style="1" bestFit="1" customWidth="1"/>
    <col min="2216" max="2216" width="8.28515625" style="1" bestFit="1" customWidth="1"/>
    <col min="2217" max="2217" width="9.85546875" style="1" bestFit="1" customWidth="1"/>
    <col min="2218" max="2218" width="10.85546875" style="1" customWidth="1"/>
    <col min="2219" max="2219" width="9.5703125" style="1" bestFit="1" customWidth="1"/>
    <col min="2220" max="2220" width="10.7109375" style="1" bestFit="1" customWidth="1"/>
    <col min="2221" max="2221" width="9.85546875" style="1" bestFit="1" customWidth="1"/>
    <col min="2222" max="2222" width="10.7109375" style="1" bestFit="1" customWidth="1"/>
    <col min="2223" max="2465" width="9.140625" style="1"/>
    <col min="2466" max="2466" width="6.28515625" style="1" customWidth="1"/>
    <col min="2467" max="2467" width="21.7109375" style="1" bestFit="1" customWidth="1"/>
    <col min="2468" max="2468" width="9" style="1" bestFit="1" customWidth="1"/>
    <col min="2469" max="2469" width="9.85546875" style="1" bestFit="1" customWidth="1"/>
    <col min="2470" max="2470" width="10.7109375" style="1" bestFit="1" customWidth="1"/>
    <col min="2471" max="2471" width="10.42578125" style="1" bestFit="1" customWidth="1"/>
    <col min="2472" max="2472" width="8.28515625" style="1" bestFit="1" customWidth="1"/>
    <col min="2473" max="2473" width="9.85546875" style="1" bestFit="1" customWidth="1"/>
    <col min="2474" max="2474" width="10.85546875" style="1" customWidth="1"/>
    <col min="2475" max="2475" width="9.5703125" style="1" bestFit="1" customWidth="1"/>
    <col min="2476" max="2476" width="10.7109375" style="1" bestFit="1" customWidth="1"/>
    <col min="2477" max="2477" width="9.85546875" style="1" bestFit="1" customWidth="1"/>
    <col min="2478" max="2478" width="10.7109375" style="1" bestFit="1" customWidth="1"/>
    <col min="2479" max="2721" width="9.140625" style="1"/>
    <col min="2722" max="2722" width="6.28515625" style="1" customWidth="1"/>
    <col min="2723" max="2723" width="21.7109375" style="1" bestFit="1" customWidth="1"/>
    <col min="2724" max="2724" width="9" style="1" bestFit="1" customWidth="1"/>
    <col min="2725" max="2725" width="9.85546875" style="1" bestFit="1" customWidth="1"/>
    <col min="2726" max="2726" width="10.7109375" style="1" bestFit="1" customWidth="1"/>
    <col min="2727" max="2727" width="10.42578125" style="1" bestFit="1" customWidth="1"/>
    <col min="2728" max="2728" width="8.28515625" style="1" bestFit="1" customWidth="1"/>
    <col min="2729" max="2729" width="9.85546875" style="1" bestFit="1" customWidth="1"/>
    <col min="2730" max="2730" width="10.85546875" style="1" customWidth="1"/>
    <col min="2731" max="2731" width="9.5703125" style="1" bestFit="1" customWidth="1"/>
    <col min="2732" max="2732" width="10.7109375" style="1" bestFit="1" customWidth="1"/>
    <col min="2733" max="2733" width="9.85546875" style="1" bestFit="1" customWidth="1"/>
    <col min="2734" max="2734" width="10.7109375" style="1" bestFit="1" customWidth="1"/>
    <col min="2735" max="2977" width="9.140625" style="1"/>
    <col min="2978" max="2978" width="6.28515625" style="1" customWidth="1"/>
    <col min="2979" max="2979" width="21.7109375" style="1" bestFit="1" customWidth="1"/>
    <col min="2980" max="2980" width="9" style="1" bestFit="1" customWidth="1"/>
    <col min="2981" max="2981" width="9.85546875" style="1" bestFit="1" customWidth="1"/>
    <col min="2982" max="2982" width="10.7109375" style="1" bestFit="1" customWidth="1"/>
    <col min="2983" max="2983" width="10.42578125" style="1" bestFit="1" customWidth="1"/>
    <col min="2984" max="2984" width="8.28515625" style="1" bestFit="1" customWidth="1"/>
    <col min="2985" max="2985" width="9.85546875" style="1" bestFit="1" customWidth="1"/>
    <col min="2986" max="2986" width="10.85546875" style="1" customWidth="1"/>
    <col min="2987" max="2987" width="9.5703125" style="1" bestFit="1" customWidth="1"/>
    <col min="2988" max="2988" width="10.7109375" style="1" bestFit="1" customWidth="1"/>
    <col min="2989" max="2989" width="9.85546875" style="1" bestFit="1" customWidth="1"/>
    <col min="2990" max="2990" width="10.7109375" style="1" bestFit="1" customWidth="1"/>
    <col min="2991" max="3233" width="9.140625" style="1"/>
    <col min="3234" max="3234" width="6.28515625" style="1" customWidth="1"/>
    <col min="3235" max="3235" width="21.7109375" style="1" bestFit="1" customWidth="1"/>
    <col min="3236" max="3236" width="9" style="1" bestFit="1" customWidth="1"/>
    <col min="3237" max="3237" width="9.85546875" style="1" bestFit="1" customWidth="1"/>
    <col min="3238" max="3238" width="10.7109375" style="1" bestFit="1" customWidth="1"/>
    <col min="3239" max="3239" width="10.42578125" style="1" bestFit="1" customWidth="1"/>
    <col min="3240" max="3240" width="8.28515625" style="1" bestFit="1" customWidth="1"/>
    <col min="3241" max="3241" width="9.85546875" style="1" bestFit="1" customWidth="1"/>
    <col min="3242" max="3242" width="10.85546875" style="1" customWidth="1"/>
    <col min="3243" max="3243" width="9.5703125" style="1" bestFit="1" customWidth="1"/>
    <col min="3244" max="3244" width="10.7109375" style="1" bestFit="1" customWidth="1"/>
    <col min="3245" max="3245" width="9.85546875" style="1" bestFit="1" customWidth="1"/>
    <col min="3246" max="3246" width="10.7109375" style="1" bestFit="1" customWidth="1"/>
    <col min="3247" max="3489" width="9.140625" style="1"/>
    <col min="3490" max="3490" width="6.28515625" style="1" customWidth="1"/>
    <col min="3491" max="3491" width="21.7109375" style="1" bestFit="1" customWidth="1"/>
    <col min="3492" max="3492" width="9" style="1" bestFit="1" customWidth="1"/>
    <col min="3493" max="3493" width="9.85546875" style="1" bestFit="1" customWidth="1"/>
    <col min="3494" max="3494" width="10.7109375" style="1" bestFit="1" customWidth="1"/>
    <col min="3495" max="3495" width="10.42578125" style="1" bestFit="1" customWidth="1"/>
    <col min="3496" max="3496" width="8.28515625" style="1" bestFit="1" customWidth="1"/>
    <col min="3497" max="3497" width="9.85546875" style="1" bestFit="1" customWidth="1"/>
    <col min="3498" max="3498" width="10.85546875" style="1" customWidth="1"/>
    <col min="3499" max="3499" width="9.5703125" style="1" bestFit="1" customWidth="1"/>
    <col min="3500" max="3500" width="10.7109375" style="1" bestFit="1" customWidth="1"/>
    <col min="3501" max="3501" width="9.85546875" style="1" bestFit="1" customWidth="1"/>
    <col min="3502" max="3502" width="10.7109375" style="1" bestFit="1" customWidth="1"/>
    <col min="3503" max="3745" width="9.140625" style="1"/>
    <col min="3746" max="3746" width="6.28515625" style="1" customWidth="1"/>
    <col min="3747" max="3747" width="21.7109375" style="1" bestFit="1" customWidth="1"/>
    <col min="3748" max="3748" width="9" style="1" bestFit="1" customWidth="1"/>
    <col min="3749" max="3749" width="9.85546875" style="1" bestFit="1" customWidth="1"/>
    <col min="3750" max="3750" width="10.7109375" style="1" bestFit="1" customWidth="1"/>
    <col min="3751" max="3751" width="10.42578125" style="1" bestFit="1" customWidth="1"/>
    <col min="3752" max="3752" width="8.28515625" style="1" bestFit="1" customWidth="1"/>
    <col min="3753" max="3753" width="9.85546875" style="1" bestFit="1" customWidth="1"/>
    <col min="3754" max="3754" width="10.85546875" style="1" customWidth="1"/>
    <col min="3755" max="3755" width="9.5703125" style="1" bestFit="1" customWidth="1"/>
    <col min="3756" max="3756" width="10.7109375" style="1" bestFit="1" customWidth="1"/>
    <col min="3757" max="3757" width="9.85546875" style="1" bestFit="1" customWidth="1"/>
    <col min="3758" max="3758" width="10.7109375" style="1" bestFit="1" customWidth="1"/>
    <col min="3759" max="4001" width="9.140625" style="1"/>
    <col min="4002" max="4002" width="6.28515625" style="1" customWidth="1"/>
    <col min="4003" max="4003" width="21.7109375" style="1" bestFit="1" customWidth="1"/>
    <col min="4004" max="4004" width="9" style="1" bestFit="1" customWidth="1"/>
    <col min="4005" max="4005" width="9.85546875" style="1" bestFit="1" customWidth="1"/>
    <col min="4006" max="4006" width="10.7109375" style="1" bestFit="1" customWidth="1"/>
    <col min="4007" max="4007" width="10.42578125" style="1" bestFit="1" customWidth="1"/>
    <col min="4008" max="4008" width="8.28515625" style="1" bestFit="1" customWidth="1"/>
    <col min="4009" max="4009" width="9.85546875" style="1" bestFit="1" customWidth="1"/>
    <col min="4010" max="4010" width="10.85546875" style="1" customWidth="1"/>
    <col min="4011" max="4011" width="9.5703125" style="1" bestFit="1" customWidth="1"/>
    <col min="4012" max="4012" width="10.7109375" style="1" bestFit="1" customWidth="1"/>
    <col min="4013" max="4013" width="9.85546875" style="1" bestFit="1" customWidth="1"/>
    <col min="4014" max="4014" width="10.7109375" style="1" bestFit="1" customWidth="1"/>
    <col min="4015" max="4257" width="9.140625" style="1"/>
    <col min="4258" max="4258" width="6.28515625" style="1" customWidth="1"/>
    <col min="4259" max="4259" width="21.7109375" style="1" bestFit="1" customWidth="1"/>
    <col min="4260" max="4260" width="9" style="1" bestFit="1" customWidth="1"/>
    <col min="4261" max="4261" width="9.85546875" style="1" bestFit="1" customWidth="1"/>
    <col min="4262" max="4262" width="10.7109375" style="1" bestFit="1" customWidth="1"/>
    <col min="4263" max="4263" width="10.42578125" style="1" bestFit="1" customWidth="1"/>
    <col min="4264" max="4264" width="8.28515625" style="1" bestFit="1" customWidth="1"/>
    <col min="4265" max="4265" width="9.85546875" style="1" bestFit="1" customWidth="1"/>
    <col min="4266" max="4266" width="10.85546875" style="1" customWidth="1"/>
    <col min="4267" max="4267" width="9.5703125" style="1" bestFit="1" customWidth="1"/>
    <col min="4268" max="4268" width="10.7109375" style="1" bestFit="1" customWidth="1"/>
    <col min="4269" max="4269" width="9.85546875" style="1" bestFit="1" customWidth="1"/>
    <col min="4270" max="4270" width="10.7109375" style="1" bestFit="1" customWidth="1"/>
    <col min="4271" max="4513" width="9.140625" style="1"/>
    <col min="4514" max="4514" width="6.28515625" style="1" customWidth="1"/>
    <col min="4515" max="4515" width="21.7109375" style="1" bestFit="1" customWidth="1"/>
    <col min="4516" max="4516" width="9" style="1" bestFit="1" customWidth="1"/>
    <col min="4517" max="4517" width="9.85546875" style="1" bestFit="1" customWidth="1"/>
    <col min="4518" max="4518" width="10.7109375" style="1" bestFit="1" customWidth="1"/>
    <col min="4519" max="4519" width="10.42578125" style="1" bestFit="1" customWidth="1"/>
    <col min="4520" max="4520" width="8.28515625" style="1" bestFit="1" customWidth="1"/>
    <col min="4521" max="4521" width="9.85546875" style="1" bestFit="1" customWidth="1"/>
    <col min="4522" max="4522" width="10.85546875" style="1" customWidth="1"/>
    <col min="4523" max="4523" width="9.5703125" style="1" bestFit="1" customWidth="1"/>
    <col min="4524" max="4524" width="10.7109375" style="1" bestFit="1" customWidth="1"/>
    <col min="4525" max="4525" width="9.85546875" style="1" bestFit="1" customWidth="1"/>
    <col min="4526" max="4526" width="10.7109375" style="1" bestFit="1" customWidth="1"/>
    <col min="4527" max="4769" width="9.140625" style="1"/>
    <col min="4770" max="4770" width="6.28515625" style="1" customWidth="1"/>
    <col min="4771" max="4771" width="21.7109375" style="1" bestFit="1" customWidth="1"/>
    <col min="4772" max="4772" width="9" style="1" bestFit="1" customWidth="1"/>
    <col min="4773" max="4773" width="9.85546875" style="1" bestFit="1" customWidth="1"/>
    <col min="4774" max="4774" width="10.7109375" style="1" bestFit="1" customWidth="1"/>
    <col min="4775" max="4775" width="10.42578125" style="1" bestFit="1" customWidth="1"/>
    <col min="4776" max="4776" width="8.28515625" style="1" bestFit="1" customWidth="1"/>
    <col min="4777" max="4777" width="9.85546875" style="1" bestFit="1" customWidth="1"/>
    <col min="4778" max="4778" width="10.85546875" style="1" customWidth="1"/>
    <col min="4779" max="4779" width="9.5703125" style="1" bestFit="1" customWidth="1"/>
    <col min="4780" max="4780" width="10.7109375" style="1" bestFit="1" customWidth="1"/>
    <col min="4781" max="4781" width="9.85546875" style="1" bestFit="1" customWidth="1"/>
    <col min="4782" max="4782" width="10.7109375" style="1" bestFit="1" customWidth="1"/>
    <col min="4783" max="5025" width="9.140625" style="1"/>
    <col min="5026" max="5026" width="6.28515625" style="1" customWidth="1"/>
    <col min="5027" max="5027" width="21.7109375" style="1" bestFit="1" customWidth="1"/>
    <col min="5028" max="5028" width="9" style="1" bestFit="1" customWidth="1"/>
    <col min="5029" max="5029" width="9.85546875" style="1" bestFit="1" customWidth="1"/>
    <col min="5030" max="5030" width="10.7109375" style="1" bestFit="1" customWidth="1"/>
    <col min="5031" max="5031" width="10.42578125" style="1" bestFit="1" customWidth="1"/>
    <col min="5032" max="5032" width="8.28515625" style="1" bestFit="1" customWidth="1"/>
    <col min="5033" max="5033" width="9.85546875" style="1" bestFit="1" customWidth="1"/>
    <col min="5034" max="5034" width="10.85546875" style="1" customWidth="1"/>
    <col min="5035" max="5035" width="9.5703125" style="1" bestFit="1" customWidth="1"/>
    <col min="5036" max="5036" width="10.7109375" style="1" bestFit="1" customWidth="1"/>
    <col min="5037" max="5037" width="9.85546875" style="1" bestFit="1" customWidth="1"/>
    <col min="5038" max="5038" width="10.7109375" style="1" bestFit="1" customWidth="1"/>
    <col min="5039" max="5281" width="9.140625" style="1"/>
    <col min="5282" max="5282" width="6.28515625" style="1" customWidth="1"/>
    <col min="5283" max="5283" width="21.7109375" style="1" bestFit="1" customWidth="1"/>
    <col min="5284" max="5284" width="9" style="1" bestFit="1" customWidth="1"/>
    <col min="5285" max="5285" width="9.85546875" style="1" bestFit="1" customWidth="1"/>
    <col min="5286" max="5286" width="10.7109375" style="1" bestFit="1" customWidth="1"/>
    <col min="5287" max="5287" width="10.42578125" style="1" bestFit="1" customWidth="1"/>
    <col min="5288" max="5288" width="8.28515625" style="1" bestFit="1" customWidth="1"/>
    <col min="5289" max="5289" width="9.85546875" style="1" bestFit="1" customWidth="1"/>
    <col min="5290" max="5290" width="10.85546875" style="1" customWidth="1"/>
    <col min="5291" max="5291" width="9.5703125" style="1" bestFit="1" customWidth="1"/>
    <col min="5292" max="5292" width="10.7109375" style="1" bestFit="1" customWidth="1"/>
    <col min="5293" max="5293" width="9.85546875" style="1" bestFit="1" customWidth="1"/>
    <col min="5294" max="5294" width="10.7109375" style="1" bestFit="1" customWidth="1"/>
    <col min="5295" max="5537" width="9.140625" style="1"/>
    <col min="5538" max="5538" width="6.28515625" style="1" customWidth="1"/>
    <col min="5539" max="5539" width="21.7109375" style="1" bestFit="1" customWidth="1"/>
    <col min="5540" max="5540" width="9" style="1" bestFit="1" customWidth="1"/>
    <col min="5541" max="5541" width="9.85546875" style="1" bestFit="1" customWidth="1"/>
    <col min="5542" max="5542" width="10.7109375" style="1" bestFit="1" customWidth="1"/>
    <col min="5543" max="5543" width="10.42578125" style="1" bestFit="1" customWidth="1"/>
    <col min="5544" max="5544" width="8.28515625" style="1" bestFit="1" customWidth="1"/>
    <col min="5545" max="5545" width="9.85546875" style="1" bestFit="1" customWidth="1"/>
    <col min="5546" max="5546" width="10.85546875" style="1" customWidth="1"/>
    <col min="5547" max="5547" width="9.5703125" style="1" bestFit="1" customWidth="1"/>
    <col min="5548" max="5548" width="10.7109375" style="1" bestFit="1" customWidth="1"/>
    <col min="5549" max="5549" width="9.85546875" style="1" bestFit="1" customWidth="1"/>
    <col min="5550" max="5550" width="10.7109375" style="1" bestFit="1" customWidth="1"/>
    <col min="5551" max="5793" width="9.140625" style="1"/>
    <col min="5794" max="5794" width="6.28515625" style="1" customWidth="1"/>
    <col min="5795" max="5795" width="21.7109375" style="1" bestFit="1" customWidth="1"/>
    <col min="5796" max="5796" width="9" style="1" bestFit="1" customWidth="1"/>
    <col min="5797" max="5797" width="9.85546875" style="1" bestFit="1" customWidth="1"/>
    <col min="5798" max="5798" width="10.7109375" style="1" bestFit="1" customWidth="1"/>
    <col min="5799" max="5799" width="10.42578125" style="1" bestFit="1" customWidth="1"/>
    <col min="5800" max="5800" width="8.28515625" style="1" bestFit="1" customWidth="1"/>
    <col min="5801" max="5801" width="9.85546875" style="1" bestFit="1" customWidth="1"/>
    <col min="5802" max="5802" width="10.85546875" style="1" customWidth="1"/>
    <col min="5803" max="5803" width="9.5703125" style="1" bestFit="1" customWidth="1"/>
    <col min="5804" max="5804" width="10.7109375" style="1" bestFit="1" customWidth="1"/>
    <col min="5805" max="5805" width="9.85546875" style="1" bestFit="1" customWidth="1"/>
    <col min="5806" max="5806" width="10.7109375" style="1" bestFit="1" customWidth="1"/>
    <col min="5807" max="6049" width="9.140625" style="1"/>
    <col min="6050" max="6050" width="6.28515625" style="1" customWidth="1"/>
    <col min="6051" max="6051" width="21.7109375" style="1" bestFit="1" customWidth="1"/>
    <col min="6052" max="6052" width="9" style="1" bestFit="1" customWidth="1"/>
    <col min="6053" max="6053" width="9.85546875" style="1" bestFit="1" customWidth="1"/>
    <col min="6054" max="6054" width="10.7109375" style="1" bestFit="1" customWidth="1"/>
    <col min="6055" max="6055" width="10.42578125" style="1" bestFit="1" customWidth="1"/>
    <col min="6056" max="6056" width="8.28515625" style="1" bestFit="1" customWidth="1"/>
    <col min="6057" max="6057" width="9.85546875" style="1" bestFit="1" customWidth="1"/>
    <col min="6058" max="6058" width="10.85546875" style="1" customWidth="1"/>
    <col min="6059" max="6059" width="9.5703125" style="1" bestFit="1" customWidth="1"/>
    <col min="6060" max="6060" width="10.7109375" style="1" bestFit="1" customWidth="1"/>
    <col min="6061" max="6061" width="9.85546875" style="1" bestFit="1" customWidth="1"/>
    <col min="6062" max="6062" width="10.7109375" style="1" bestFit="1" customWidth="1"/>
    <col min="6063" max="6305" width="9.140625" style="1"/>
    <col min="6306" max="6306" width="6.28515625" style="1" customWidth="1"/>
    <col min="6307" max="6307" width="21.7109375" style="1" bestFit="1" customWidth="1"/>
    <col min="6308" max="6308" width="9" style="1" bestFit="1" customWidth="1"/>
    <col min="6309" max="6309" width="9.85546875" style="1" bestFit="1" customWidth="1"/>
    <col min="6310" max="6310" width="10.7109375" style="1" bestFit="1" customWidth="1"/>
    <col min="6311" max="6311" width="10.42578125" style="1" bestFit="1" customWidth="1"/>
    <col min="6312" max="6312" width="8.28515625" style="1" bestFit="1" customWidth="1"/>
    <col min="6313" max="6313" width="9.85546875" style="1" bestFit="1" customWidth="1"/>
    <col min="6314" max="6314" width="10.85546875" style="1" customWidth="1"/>
    <col min="6315" max="6315" width="9.5703125" style="1" bestFit="1" customWidth="1"/>
    <col min="6316" max="6316" width="10.7109375" style="1" bestFit="1" customWidth="1"/>
    <col min="6317" max="6317" width="9.85546875" style="1" bestFit="1" customWidth="1"/>
    <col min="6318" max="6318" width="10.7109375" style="1" bestFit="1" customWidth="1"/>
    <col min="6319" max="6561" width="9.140625" style="1"/>
    <col min="6562" max="6562" width="6.28515625" style="1" customWidth="1"/>
    <col min="6563" max="6563" width="21.7109375" style="1" bestFit="1" customWidth="1"/>
    <col min="6564" max="6564" width="9" style="1" bestFit="1" customWidth="1"/>
    <col min="6565" max="6565" width="9.85546875" style="1" bestFit="1" customWidth="1"/>
    <col min="6566" max="6566" width="10.7109375" style="1" bestFit="1" customWidth="1"/>
    <col min="6567" max="6567" width="10.42578125" style="1" bestFit="1" customWidth="1"/>
    <col min="6568" max="6568" width="8.28515625" style="1" bestFit="1" customWidth="1"/>
    <col min="6569" max="6569" width="9.85546875" style="1" bestFit="1" customWidth="1"/>
    <col min="6570" max="6570" width="10.85546875" style="1" customWidth="1"/>
    <col min="6571" max="6571" width="9.5703125" style="1" bestFit="1" customWidth="1"/>
    <col min="6572" max="6572" width="10.7109375" style="1" bestFit="1" customWidth="1"/>
    <col min="6573" max="6573" width="9.85546875" style="1" bestFit="1" customWidth="1"/>
    <col min="6574" max="6574" width="10.7109375" style="1" bestFit="1" customWidth="1"/>
    <col min="6575" max="6817" width="9.140625" style="1"/>
    <col min="6818" max="6818" width="6.28515625" style="1" customWidth="1"/>
    <col min="6819" max="6819" width="21.7109375" style="1" bestFit="1" customWidth="1"/>
    <col min="6820" max="6820" width="9" style="1" bestFit="1" customWidth="1"/>
    <col min="6821" max="6821" width="9.85546875" style="1" bestFit="1" customWidth="1"/>
    <col min="6822" max="6822" width="10.7109375" style="1" bestFit="1" customWidth="1"/>
    <col min="6823" max="6823" width="10.42578125" style="1" bestFit="1" customWidth="1"/>
    <col min="6824" max="6824" width="8.28515625" style="1" bestFit="1" customWidth="1"/>
    <col min="6825" max="6825" width="9.85546875" style="1" bestFit="1" customWidth="1"/>
    <col min="6826" max="6826" width="10.85546875" style="1" customWidth="1"/>
    <col min="6827" max="6827" width="9.5703125" style="1" bestFit="1" customWidth="1"/>
    <col min="6828" max="6828" width="10.7109375" style="1" bestFit="1" customWidth="1"/>
    <col min="6829" max="6829" width="9.85546875" style="1" bestFit="1" customWidth="1"/>
    <col min="6830" max="6830" width="10.7109375" style="1" bestFit="1" customWidth="1"/>
    <col min="6831" max="7073" width="9.140625" style="1"/>
    <col min="7074" max="7074" width="6.28515625" style="1" customWidth="1"/>
    <col min="7075" max="7075" width="21.7109375" style="1" bestFit="1" customWidth="1"/>
    <col min="7076" max="7076" width="9" style="1" bestFit="1" customWidth="1"/>
    <col min="7077" max="7077" width="9.85546875" style="1" bestFit="1" customWidth="1"/>
    <col min="7078" max="7078" width="10.7109375" style="1" bestFit="1" customWidth="1"/>
    <col min="7079" max="7079" width="10.42578125" style="1" bestFit="1" customWidth="1"/>
    <col min="7080" max="7080" width="8.28515625" style="1" bestFit="1" customWidth="1"/>
    <col min="7081" max="7081" width="9.85546875" style="1" bestFit="1" customWidth="1"/>
    <col min="7082" max="7082" width="10.85546875" style="1" customWidth="1"/>
    <col min="7083" max="7083" width="9.5703125" style="1" bestFit="1" customWidth="1"/>
    <col min="7084" max="7084" width="10.7109375" style="1" bestFit="1" customWidth="1"/>
    <col min="7085" max="7085" width="9.85546875" style="1" bestFit="1" customWidth="1"/>
    <col min="7086" max="7086" width="10.7109375" style="1" bestFit="1" customWidth="1"/>
    <col min="7087" max="7329" width="9.140625" style="1"/>
    <col min="7330" max="7330" width="6.28515625" style="1" customWidth="1"/>
    <col min="7331" max="7331" width="21.7109375" style="1" bestFit="1" customWidth="1"/>
    <col min="7332" max="7332" width="9" style="1" bestFit="1" customWidth="1"/>
    <col min="7333" max="7333" width="9.85546875" style="1" bestFit="1" customWidth="1"/>
    <col min="7334" max="7334" width="10.7109375" style="1" bestFit="1" customWidth="1"/>
    <col min="7335" max="7335" width="10.42578125" style="1" bestFit="1" customWidth="1"/>
    <col min="7336" max="7336" width="8.28515625" style="1" bestFit="1" customWidth="1"/>
    <col min="7337" max="7337" width="9.85546875" style="1" bestFit="1" customWidth="1"/>
    <col min="7338" max="7338" width="10.85546875" style="1" customWidth="1"/>
    <col min="7339" max="7339" width="9.5703125" style="1" bestFit="1" customWidth="1"/>
    <col min="7340" max="7340" width="10.7109375" style="1" bestFit="1" customWidth="1"/>
    <col min="7341" max="7341" width="9.85546875" style="1" bestFit="1" customWidth="1"/>
    <col min="7342" max="7342" width="10.7109375" style="1" bestFit="1" customWidth="1"/>
    <col min="7343" max="7585" width="9.140625" style="1"/>
    <col min="7586" max="7586" width="6.28515625" style="1" customWidth="1"/>
    <col min="7587" max="7587" width="21.7109375" style="1" bestFit="1" customWidth="1"/>
    <col min="7588" max="7588" width="9" style="1" bestFit="1" customWidth="1"/>
    <col min="7589" max="7589" width="9.85546875" style="1" bestFit="1" customWidth="1"/>
    <col min="7590" max="7590" width="10.7109375" style="1" bestFit="1" customWidth="1"/>
    <col min="7591" max="7591" width="10.42578125" style="1" bestFit="1" customWidth="1"/>
    <col min="7592" max="7592" width="8.28515625" style="1" bestFit="1" customWidth="1"/>
    <col min="7593" max="7593" width="9.85546875" style="1" bestFit="1" customWidth="1"/>
    <col min="7594" max="7594" width="10.85546875" style="1" customWidth="1"/>
    <col min="7595" max="7595" width="9.5703125" style="1" bestFit="1" customWidth="1"/>
    <col min="7596" max="7596" width="10.7109375" style="1" bestFit="1" customWidth="1"/>
    <col min="7597" max="7597" width="9.85546875" style="1" bestFit="1" customWidth="1"/>
    <col min="7598" max="7598" width="10.7109375" style="1" bestFit="1" customWidth="1"/>
    <col min="7599" max="7841" width="9.140625" style="1"/>
    <col min="7842" max="7842" width="6.28515625" style="1" customWidth="1"/>
    <col min="7843" max="7843" width="21.7109375" style="1" bestFit="1" customWidth="1"/>
    <col min="7844" max="7844" width="9" style="1" bestFit="1" customWidth="1"/>
    <col min="7845" max="7845" width="9.85546875" style="1" bestFit="1" customWidth="1"/>
    <col min="7846" max="7846" width="10.7109375" style="1" bestFit="1" customWidth="1"/>
    <col min="7847" max="7847" width="10.42578125" style="1" bestFit="1" customWidth="1"/>
    <col min="7848" max="7848" width="8.28515625" style="1" bestFit="1" customWidth="1"/>
    <col min="7849" max="7849" width="9.85546875" style="1" bestFit="1" customWidth="1"/>
    <col min="7850" max="7850" width="10.85546875" style="1" customWidth="1"/>
    <col min="7851" max="7851" width="9.5703125" style="1" bestFit="1" customWidth="1"/>
    <col min="7852" max="7852" width="10.7109375" style="1" bestFit="1" customWidth="1"/>
    <col min="7853" max="7853" width="9.85546875" style="1" bestFit="1" customWidth="1"/>
    <col min="7854" max="7854" width="10.7109375" style="1" bestFit="1" customWidth="1"/>
    <col min="7855" max="8097" width="9.140625" style="1"/>
    <col min="8098" max="8098" width="6.28515625" style="1" customWidth="1"/>
    <col min="8099" max="8099" width="21.7109375" style="1" bestFit="1" customWidth="1"/>
    <col min="8100" max="8100" width="9" style="1" bestFit="1" customWidth="1"/>
    <col min="8101" max="8101" width="9.85546875" style="1" bestFit="1" customWidth="1"/>
    <col min="8102" max="8102" width="10.7109375" style="1" bestFit="1" customWidth="1"/>
    <col min="8103" max="8103" width="10.42578125" style="1" bestFit="1" customWidth="1"/>
    <col min="8104" max="8104" width="8.28515625" style="1" bestFit="1" customWidth="1"/>
    <col min="8105" max="8105" width="9.85546875" style="1" bestFit="1" customWidth="1"/>
    <col min="8106" max="8106" width="10.85546875" style="1" customWidth="1"/>
    <col min="8107" max="8107" width="9.5703125" style="1" bestFit="1" customWidth="1"/>
    <col min="8108" max="8108" width="10.7109375" style="1" bestFit="1" customWidth="1"/>
    <col min="8109" max="8109" width="9.85546875" style="1" bestFit="1" customWidth="1"/>
    <col min="8110" max="8110" width="10.7109375" style="1" bestFit="1" customWidth="1"/>
    <col min="8111" max="8353" width="9.140625" style="1"/>
    <col min="8354" max="8354" width="6.28515625" style="1" customWidth="1"/>
    <col min="8355" max="8355" width="21.7109375" style="1" bestFit="1" customWidth="1"/>
    <col min="8356" max="8356" width="9" style="1" bestFit="1" customWidth="1"/>
    <col min="8357" max="8357" width="9.85546875" style="1" bestFit="1" customWidth="1"/>
    <col min="8358" max="8358" width="10.7109375" style="1" bestFit="1" customWidth="1"/>
    <col min="8359" max="8359" width="10.42578125" style="1" bestFit="1" customWidth="1"/>
    <col min="8360" max="8360" width="8.28515625" style="1" bestFit="1" customWidth="1"/>
    <col min="8361" max="8361" width="9.85546875" style="1" bestFit="1" customWidth="1"/>
    <col min="8362" max="8362" width="10.85546875" style="1" customWidth="1"/>
    <col min="8363" max="8363" width="9.5703125" style="1" bestFit="1" customWidth="1"/>
    <col min="8364" max="8364" width="10.7109375" style="1" bestFit="1" customWidth="1"/>
    <col min="8365" max="8365" width="9.85546875" style="1" bestFit="1" customWidth="1"/>
    <col min="8366" max="8366" width="10.7109375" style="1" bestFit="1" customWidth="1"/>
    <col min="8367" max="8609" width="9.140625" style="1"/>
    <col min="8610" max="8610" width="6.28515625" style="1" customWidth="1"/>
    <col min="8611" max="8611" width="21.7109375" style="1" bestFit="1" customWidth="1"/>
    <col min="8612" max="8612" width="9" style="1" bestFit="1" customWidth="1"/>
    <col min="8613" max="8613" width="9.85546875" style="1" bestFit="1" customWidth="1"/>
    <col min="8614" max="8614" width="10.7109375" style="1" bestFit="1" customWidth="1"/>
    <col min="8615" max="8615" width="10.42578125" style="1" bestFit="1" customWidth="1"/>
    <col min="8616" max="8616" width="8.28515625" style="1" bestFit="1" customWidth="1"/>
    <col min="8617" max="8617" width="9.85546875" style="1" bestFit="1" customWidth="1"/>
    <col min="8618" max="8618" width="10.85546875" style="1" customWidth="1"/>
    <col min="8619" max="8619" width="9.5703125" style="1" bestFit="1" customWidth="1"/>
    <col min="8620" max="8620" width="10.7109375" style="1" bestFit="1" customWidth="1"/>
    <col min="8621" max="8621" width="9.85546875" style="1" bestFit="1" customWidth="1"/>
    <col min="8622" max="8622" width="10.7109375" style="1" bestFit="1" customWidth="1"/>
    <col min="8623" max="8865" width="9.140625" style="1"/>
    <col min="8866" max="8866" width="6.28515625" style="1" customWidth="1"/>
    <col min="8867" max="8867" width="21.7109375" style="1" bestFit="1" customWidth="1"/>
    <col min="8868" max="8868" width="9" style="1" bestFit="1" customWidth="1"/>
    <col min="8869" max="8869" width="9.85546875" style="1" bestFit="1" customWidth="1"/>
    <col min="8870" max="8870" width="10.7109375" style="1" bestFit="1" customWidth="1"/>
    <col min="8871" max="8871" width="10.42578125" style="1" bestFit="1" customWidth="1"/>
    <col min="8872" max="8872" width="8.28515625" style="1" bestFit="1" customWidth="1"/>
    <col min="8873" max="8873" width="9.85546875" style="1" bestFit="1" customWidth="1"/>
    <col min="8874" max="8874" width="10.85546875" style="1" customWidth="1"/>
    <col min="8875" max="8875" width="9.5703125" style="1" bestFit="1" customWidth="1"/>
    <col min="8876" max="8876" width="10.7109375" style="1" bestFit="1" customWidth="1"/>
    <col min="8877" max="8877" width="9.85546875" style="1" bestFit="1" customWidth="1"/>
    <col min="8878" max="8878" width="10.7109375" style="1" bestFit="1" customWidth="1"/>
    <col min="8879" max="9121" width="9.140625" style="1"/>
    <col min="9122" max="9122" width="6.28515625" style="1" customWidth="1"/>
    <col min="9123" max="9123" width="21.7109375" style="1" bestFit="1" customWidth="1"/>
    <col min="9124" max="9124" width="9" style="1" bestFit="1" customWidth="1"/>
    <col min="9125" max="9125" width="9.85546875" style="1" bestFit="1" customWidth="1"/>
    <col min="9126" max="9126" width="10.7109375" style="1" bestFit="1" customWidth="1"/>
    <col min="9127" max="9127" width="10.42578125" style="1" bestFit="1" customWidth="1"/>
    <col min="9128" max="9128" width="8.28515625" style="1" bestFit="1" customWidth="1"/>
    <col min="9129" max="9129" width="9.85546875" style="1" bestFit="1" customWidth="1"/>
    <col min="9130" max="9130" width="10.85546875" style="1" customWidth="1"/>
    <col min="9131" max="9131" width="9.5703125" style="1" bestFit="1" customWidth="1"/>
    <col min="9132" max="9132" width="10.7109375" style="1" bestFit="1" customWidth="1"/>
    <col min="9133" max="9133" width="9.85546875" style="1" bestFit="1" customWidth="1"/>
    <col min="9134" max="9134" width="10.7109375" style="1" bestFit="1" customWidth="1"/>
    <col min="9135" max="9377" width="9.140625" style="1"/>
    <col min="9378" max="9378" width="6.28515625" style="1" customWidth="1"/>
    <col min="9379" max="9379" width="21.7109375" style="1" bestFit="1" customWidth="1"/>
    <col min="9380" max="9380" width="9" style="1" bestFit="1" customWidth="1"/>
    <col min="9381" max="9381" width="9.85546875" style="1" bestFit="1" customWidth="1"/>
    <col min="9382" max="9382" width="10.7109375" style="1" bestFit="1" customWidth="1"/>
    <col min="9383" max="9383" width="10.42578125" style="1" bestFit="1" customWidth="1"/>
    <col min="9384" max="9384" width="8.28515625" style="1" bestFit="1" customWidth="1"/>
    <col min="9385" max="9385" width="9.85546875" style="1" bestFit="1" customWidth="1"/>
    <col min="9386" max="9386" width="10.85546875" style="1" customWidth="1"/>
    <col min="9387" max="9387" width="9.5703125" style="1" bestFit="1" customWidth="1"/>
    <col min="9388" max="9388" width="10.7109375" style="1" bestFit="1" customWidth="1"/>
    <col min="9389" max="9389" width="9.85546875" style="1" bestFit="1" customWidth="1"/>
    <col min="9390" max="9390" width="10.7109375" style="1" bestFit="1" customWidth="1"/>
    <col min="9391" max="9633" width="9.140625" style="1"/>
    <col min="9634" max="9634" width="6.28515625" style="1" customWidth="1"/>
    <col min="9635" max="9635" width="21.7109375" style="1" bestFit="1" customWidth="1"/>
    <col min="9636" max="9636" width="9" style="1" bestFit="1" customWidth="1"/>
    <col min="9637" max="9637" width="9.85546875" style="1" bestFit="1" customWidth="1"/>
    <col min="9638" max="9638" width="10.7109375" style="1" bestFit="1" customWidth="1"/>
    <col min="9639" max="9639" width="10.42578125" style="1" bestFit="1" customWidth="1"/>
    <col min="9640" max="9640" width="8.28515625" style="1" bestFit="1" customWidth="1"/>
    <col min="9641" max="9641" width="9.85546875" style="1" bestFit="1" customWidth="1"/>
    <col min="9642" max="9642" width="10.85546875" style="1" customWidth="1"/>
    <col min="9643" max="9643" width="9.5703125" style="1" bestFit="1" customWidth="1"/>
    <col min="9644" max="9644" width="10.7109375" style="1" bestFit="1" customWidth="1"/>
    <col min="9645" max="9645" width="9.85546875" style="1" bestFit="1" customWidth="1"/>
    <col min="9646" max="9646" width="10.7109375" style="1" bestFit="1" customWidth="1"/>
    <col min="9647" max="9889" width="9.140625" style="1"/>
    <col min="9890" max="9890" width="6.28515625" style="1" customWidth="1"/>
    <col min="9891" max="9891" width="21.7109375" style="1" bestFit="1" customWidth="1"/>
    <col min="9892" max="9892" width="9" style="1" bestFit="1" customWidth="1"/>
    <col min="9893" max="9893" width="9.85546875" style="1" bestFit="1" customWidth="1"/>
    <col min="9894" max="9894" width="10.7109375" style="1" bestFit="1" customWidth="1"/>
    <col min="9895" max="9895" width="10.42578125" style="1" bestFit="1" customWidth="1"/>
    <col min="9896" max="9896" width="8.28515625" style="1" bestFit="1" customWidth="1"/>
    <col min="9897" max="9897" width="9.85546875" style="1" bestFit="1" customWidth="1"/>
    <col min="9898" max="9898" width="10.85546875" style="1" customWidth="1"/>
    <col min="9899" max="9899" width="9.5703125" style="1" bestFit="1" customWidth="1"/>
    <col min="9900" max="9900" width="10.7109375" style="1" bestFit="1" customWidth="1"/>
    <col min="9901" max="9901" width="9.85546875" style="1" bestFit="1" customWidth="1"/>
    <col min="9902" max="9902" width="10.7109375" style="1" bestFit="1" customWidth="1"/>
    <col min="9903" max="10145" width="9.140625" style="1"/>
    <col min="10146" max="10146" width="6.28515625" style="1" customWidth="1"/>
    <col min="10147" max="10147" width="21.7109375" style="1" bestFit="1" customWidth="1"/>
    <col min="10148" max="10148" width="9" style="1" bestFit="1" customWidth="1"/>
    <col min="10149" max="10149" width="9.85546875" style="1" bestFit="1" customWidth="1"/>
    <col min="10150" max="10150" width="10.7109375" style="1" bestFit="1" customWidth="1"/>
    <col min="10151" max="10151" width="10.42578125" style="1" bestFit="1" customWidth="1"/>
    <col min="10152" max="10152" width="8.28515625" style="1" bestFit="1" customWidth="1"/>
    <col min="10153" max="10153" width="9.85546875" style="1" bestFit="1" customWidth="1"/>
    <col min="10154" max="10154" width="10.85546875" style="1" customWidth="1"/>
    <col min="10155" max="10155" width="9.5703125" style="1" bestFit="1" customWidth="1"/>
    <col min="10156" max="10156" width="10.7109375" style="1" bestFit="1" customWidth="1"/>
    <col min="10157" max="10157" width="9.85546875" style="1" bestFit="1" customWidth="1"/>
    <col min="10158" max="10158" width="10.7109375" style="1" bestFit="1" customWidth="1"/>
    <col min="10159" max="10401" width="9.140625" style="1"/>
    <col min="10402" max="10402" width="6.28515625" style="1" customWidth="1"/>
    <col min="10403" max="10403" width="21.7109375" style="1" bestFit="1" customWidth="1"/>
    <col min="10404" max="10404" width="9" style="1" bestFit="1" customWidth="1"/>
    <col min="10405" max="10405" width="9.85546875" style="1" bestFit="1" customWidth="1"/>
    <col min="10406" max="10406" width="10.7109375" style="1" bestFit="1" customWidth="1"/>
    <col min="10407" max="10407" width="10.42578125" style="1" bestFit="1" customWidth="1"/>
    <col min="10408" max="10408" width="8.28515625" style="1" bestFit="1" customWidth="1"/>
    <col min="10409" max="10409" width="9.85546875" style="1" bestFit="1" customWidth="1"/>
    <col min="10410" max="10410" width="10.85546875" style="1" customWidth="1"/>
    <col min="10411" max="10411" width="9.5703125" style="1" bestFit="1" customWidth="1"/>
    <col min="10412" max="10412" width="10.7109375" style="1" bestFit="1" customWidth="1"/>
    <col min="10413" max="10413" width="9.85546875" style="1" bestFit="1" customWidth="1"/>
    <col min="10414" max="10414" width="10.7109375" style="1" bestFit="1" customWidth="1"/>
    <col min="10415" max="10657" width="9.140625" style="1"/>
    <col min="10658" max="10658" width="6.28515625" style="1" customWidth="1"/>
    <col min="10659" max="10659" width="21.7109375" style="1" bestFit="1" customWidth="1"/>
    <col min="10660" max="10660" width="9" style="1" bestFit="1" customWidth="1"/>
    <col min="10661" max="10661" width="9.85546875" style="1" bestFit="1" customWidth="1"/>
    <col min="10662" max="10662" width="10.7109375" style="1" bestFit="1" customWidth="1"/>
    <col min="10663" max="10663" width="10.42578125" style="1" bestFit="1" customWidth="1"/>
    <col min="10664" max="10664" width="8.28515625" style="1" bestFit="1" customWidth="1"/>
    <col min="10665" max="10665" width="9.85546875" style="1" bestFit="1" customWidth="1"/>
    <col min="10666" max="10666" width="10.85546875" style="1" customWidth="1"/>
    <col min="10667" max="10667" width="9.5703125" style="1" bestFit="1" customWidth="1"/>
    <col min="10668" max="10668" width="10.7109375" style="1" bestFit="1" customWidth="1"/>
    <col min="10669" max="10669" width="9.85546875" style="1" bestFit="1" customWidth="1"/>
    <col min="10670" max="10670" width="10.7109375" style="1" bestFit="1" customWidth="1"/>
    <col min="10671" max="10913" width="9.140625" style="1"/>
    <col min="10914" max="10914" width="6.28515625" style="1" customWidth="1"/>
    <col min="10915" max="10915" width="21.7109375" style="1" bestFit="1" customWidth="1"/>
    <col min="10916" max="10916" width="9" style="1" bestFit="1" customWidth="1"/>
    <col min="10917" max="10917" width="9.85546875" style="1" bestFit="1" customWidth="1"/>
    <col min="10918" max="10918" width="10.7109375" style="1" bestFit="1" customWidth="1"/>
    <col min="10919" max="10919" width="10.42578125" style="1" bestFit="1" customWidth="1"/>
    <col min="10920" max="10920" width="8.28515625" style="1" bestFit="1" customWidth="1"/>
    <col min="10921" max="10921" width="9.85546875" style="1" bestFit="1" customWidth="1"/>
    <col min="10922" max="10922" width="10.85546875" style="1" customWidth="1"/>
    <col min="10923" max="10923" width="9.5703125" style="1" bestFit="1" customWidth="1"/>
    <col min="10924" max="10924" width="10.7109375" style="1" bestFit="1" customWidth="1"/>
    <col min="10925" max="10925" width="9.85546875" style="1" bestFit="1" customWidth="1"/>
    <col min="10926" max="10926" width="10.7109375" style="1" bestFit="1" customWidth="1"/>
    <col min="10927" max="11169" width="9.140625" style="1"/>
    <col min="11170" max="11170" width="6.28515625" style="1" customWidth="1"/>
    <col min="11171" max="11171" width="21.7109375" style="1" bestFit="1" customWidth="1"/>
    <col min="11172" max="11172" width="9" style="1" bestFit="1" customWidth="1"/>
    <col min="11173" max="11173" width="9.85546875" style="1" bestFit="1" customWidth="1"/>
    <col min="11174" max="11174" width="10.7109375" style="1" bestFit="1" customWidth="1"/>
    <col min="11175" max="11175" width="10.42578125" style="1" bestFit="1" customWidth="1"/>
    <col min="11176" max="11176" width="8.28515625" style="1" bestFit="1" customWidth="1"/>
    <col min="11177" max="11177" width="9.85546875" style="1" bestFit="1" customWidth="1"/>
    <col min="11178" max="11178" width="10.85546875" style="1" customWidth="1"/>
    <col min="11179" max="11179" width="9.5703125" style="1" bestFit="1" customWidth="1"/>
    <col min="11180" max="11180" width="10.7109375" style="1" bestFit="1" customWidth="1"/>
    <col min="11181" max="11181" width="9.85546875" style="1" bestFit="1" customWidth="1"/>
    <col min="11182" max="11182" width="10.7109375" style="1" bestFit="1" customWidth="1"/>
    <col min="11183" max="11425" width="9.140625" style="1"/>
    <col min="11426" max="11426" width="6.28515625" style="1" customWidth="1"/>
    <col min="11427" max="11427" width="21.7109375" style="1" bestFit="1" customWidth="1"/>
    <col min="11428" max="11428" width="9" style="1" bestFit="1" customWidth="1"/>
    <col min="11429" max="11429" width="9.85546875" style="1" bestFit="1" customWidth="1"/>
    <col min="11430" max="11430" width="10.7109375" style="1" bestFit="1" customWidth="1"/>
    <col min="11431" max="11431" width="10.42578125" style="1" bestFit="1" customWidth="1"/>
    <col min="11432" max="11432" width="8.28515625" style="1" bestFit="1" customWidth="1"/>
    <col min="11433" max="11433" width="9.85546875" style="1" bestFit="1" customWidth="1"/>
    <col min="11434" max="11434" width="10.85546875" style="1" customWidth="1"/>
    <col min="11435" max="11435" width="9.5703125" style="1" bestFit="1" customWidth="1"/>
    <col min="11436" max="11436" width="10.7109375" style="1" bestFit="1" customWidth="1"/>
    <col min="11437" max="11437" width="9.85546875" style="1" bestFit="1" customWidth="1"/>
    <col min="11438" max="11438" width="10.7109375" style="1" bestFit="1" customWidth="1"/>
    <col min="11439" max="11681" width="9.140625" style="1"/>
    <col min="11682" max="11682" width="6.28515625" style="1" customWidth="1"/>
    <col min="11683" max="11683" width="21.7109375" style="1" bestFit="1" customWidth="1"/>
    <col min="11684" max="11684" width="9" style="1" bestFit="1" customWidth="1"/>
    <col min="11685" max="11685" width="9.85546875" style="1" bestFit="1" customWidth="1"/>
    <col min="11686" max="11686" width="10.7109375" style="1" bestFit="1" customWidth="1"/>
    <col min="11687" max="11687" width="10.42578125" style="1" bestFit="1" customWidth="1"/>
    <col min="11688" max="11688" width="8.28515625" style="1" bestFit="1" customWidth="1"/>
    <col min="11689" max="11689" width="9.85546875" style="1" bestFit="1" customWidth="1"/>
    <col min="11690" max="11690" width="10.85546875" style="1" customWidth="1"/>
    <col min="11691" max="11691" width="9.5703125" style="1" bestFit="1" customWidth="1"/>
    <col min="11692" max="11692" width="10.7109375" style="1" bestFit="1" customWidth="1"/>
    <col min="11693" max="11693" width="9.85546875" style="1" bestFit="1" customWidth="1"/>
    <col min="11694" max="11694" width="10.7109375" style="1" bestFit="1" customWidth="1"/>
    <col min="11695" max="11937" width="9.140625" style="1"/>
    <col min="11938" max="11938" width="6.28515625" style="1" customWidth="1"/>
    <col min="11939" max="11939" width="21.7109375" style="1" bestFit="1" customWidth="1"/>
    <col min="11940" max="11940" width="9" style="1" bestFit="1" customWidth="1"/>
    <col min="11941" max="11941" width="9.85546875" style="1" bestFit="1" customWidth="1"/>
    <col min="11942" max="11942" width="10.7109375" style="1" bestFit="1" customWidth="1"/>
    <col min="11943" max="11943" width="10.42578125" style="1" bestFit="1" customWidth="1"/>
    <col min="11944" max="11944" width="8.28515625" style="1" bestFit="1" customWidth="1"/>
    <col min="11945" max="11945" width="9.85546875" style="1" bestFit="1" customWidth="1"/>
    <col min="11946" max="11946" width="10.85546875" style="1" customWidth="1"/>
    <col min="11947" max="11947" width="9.5703125" style="1" bestFit="1" customWidth="1"/>
    <col min="11948" max="11948" width="10.7109375" style="1" bestFit="1" customWidth="1"/>
    <col min="11949" max="11949" width="9.85546875" style="1" bestFit="1" customWidth="1"/>
    <col min="11950" max="11950" width="10.7109375" style="1" bestFit="1" customWidth="1"/>
    <col min="11951" max="12193" width="9.140625" style="1"/>
    <col min="12194" max="12194" width="6.28515625" style="1" customWidth="1"/>
    <col min="12195" max="12195" width="21.7109375" style="1" bestFit="1" customWidth="1"/>
    <col min="12196" max="12196" width="9" style="1" bestFit="1" customWidth="1"/>
    <col min="12197" max="12197" width="9.85546875" style="1" bestFit="1" customWidth="1"/>
    <col min="12198" max="12198" width="10.7109375" style="1" bestFit="1" customWidth="1"/>
    <col min="12199" max="12199" width="10.42578125" style="1" bestFit="1" customWidth="1"/>
    <col min="12200" max="12200" width="8.28515625" style="1" bestFit="1" customWidth="1"/>
    <col min="12201" max="12201" width="9.85546875" style="1" bestFit="1" customWidth="1"/>
    <col min="12202" max="12202" width="10.85546875" style="1" customWidth="1"/>
    <col min="12203" max="12203" width="9.5703125" style="1" bestFit="1" customWidth="1"/>
    <col min="12204" max="12204" width="10.7109375" style="1" bestFit="1" customWidth="1"/>
    <col min="12205" max="12205" width="9.85546875" style="1" bestFit="1" customWidth="1"/>
    <col min="12206" max="12206" width="10.7109375" style="1" bestFit="1" customWidth="1"/>
    <col min="12207" max="12449" width="9.140625" style="1"/>
    <col min="12450" max="12450" width="6.28515625" style="1" customWidth="1"/>
    <col min="12451" max="12451" width="21.7109375" style="1" bestFit="1" customWidth="1"/>
    <col min="12452" max="12452" width="9" style="1" bestFit="1" customWidth="1"/>
    <col min="12453" max="12453" width="9.85546875" style="1" bestFit="1" customWidth="1"/>
    <col min="12454" max="12454" width="10.7109375" style="1" bestFit="1" customWidth="1"/>
    <col min="12455" max="12455" width="10.42578125" style="1" bestFit="1" customWidth="1"/>
    <col min="12456" max="12456" width="8.28515625" style="1" bestFit="1" customWidth="1"/>
    <col min="12457" max="12457" width="9.85546875" style="1" bestFit="1" customWidth="1"/>
    <col min="12458" max="12458" width="10.85546875" style="1" customWidth="1"/>
    <col min="12459" max="12459" width="9.5703125" style="1" bestFit="1" customWidth="1"/>
    <col min="12460" max="12460" width="10.7109375" style="1" bestFit="1" customWidth="1"/>
    <col min="12461" max="12461" width="9.85546875" style="1" bestFit="1" customWidth="1"/>
    <col min="12462" max="12462" width="10.7109375" style="1" bestFit="1" customWidth="1"/>
    <col min="12463" max="12705" width="9.140625" style="1"/>
    <col min="12706" max="12706" width="6.28515625" style="1" customWidth="1"/>
    <col min="12707" max="12707" width="21.7109375" style="1" bestFit="1" customWidth="1"/>
    <col min="12708" max="12708" width="9" style="1" bestFit="1" customWidth="1"/>
    <col min="12709" max="12709" width="9.85546875" style="1" bestFit="1" customWidth="1"/>
    <col min="12710" max="12710" width="10.7109375" style="1" bestFit="1" customWidth="1"/>
    <col min="12711" max="12711" width="10.42578125" style="1" bestFit="1" customWidth="1"/>
    <col min="12712" max="12712" width="8.28515625" style="1" bestFit="1" customWidth="1"/>
    <col min="12713" max="12713" width="9.85546875" style="1" bestFit="1" customWidth="1"/>
    <col min="12714" max="12714" width="10.85546875" style="1" customWidth="1"/>
    <col min="12715" max="12715" width="9.5703125" style="1" bestFit="1" customWidth="1"/>
    <col min="12716" max="12716" width="10.7109375" style="1" bestFit="1" customWidth="1"/>
    <col min="12717" max="12717" width="9.85546875" style="1" bestFit="1" customWidth="1"/>
    <col min="12718" max="12718" width="10.7109375" style="1" bestFit="1" customWidth="1"/>
    <col min="12719" max="12961" width="9.140625" style="1"/>
    <col min="12962" max="12962" width="6.28515625" style="1" customWidth="1"/>
    <col min="12963" max="12963" width="21.7109375" style="1" bestFit="1" customWidth="1"/>
    <col min="12964" max="12964" width="9" style="1" bestFit="1" customWidth="1"/>
    <col min="12965" max="12965" width="9.85546875" style="1" bestFit="1" customWidth="1"/>
    <col min="12966" max="12966" width="10.7109375" style="1" bestFit="1" customWidth="1"/>
    <col min="12967" max="12967" width="10.42578125" style="1" bestFit="1" customWidth="1"/>
    <col min="12968" max="12968" width="8.28515625" style="1" bestFit="1" customWidth="1"/>
    <col min="12969" max="12969" width="9.85546875" style="1" bestFit="1" customWidth="1"/>
    <col min="12970" max="12970" width="10.85546875" style="1" customWidth="1"/>
    <col min="12971" max="12971" width="9.5703125" style="1" bestFit="1" customWidth="1"/>
    <col min="12972" max="12972" width="10.7109375" style="1" bestFit="1" customWidth="1"/>
    <col min="12973" max="12973" width="9.85546875" style="1" bestFit="1" customWidth="1"/>
    <col min="12974" max="12974" width="10.7109375" style="1" bestFit="1" customWidth="1"/>
    <col min="12975" max="13217" width="9.140625" style="1"/>
    <col min="13218" max="13218" width="6.28515625" style="1" customWidth="1"/>
    <col min="13219" max="13219" width="21.7109375" style="1" bestFit="1" customWidth="1"/>
    <col min="13220" max="13220" width="9" style="1" bestFit="1" customWidth="1"/>
    <col min="13221" max="13221" width="9.85546875" style="1" bestFit="1" customWidth="1"/>
    <col min="13222" max="13222" width="10.7109375" style="1" bestFit="1" customWidth="1"/>
    <col min="13223" max="13223" width="10.42578125" style="1" bestFit="1" customWidth="1"/>
    <col min="13224" max="13224" width="8.28515625" style="1" bestFit="1" customWidth="1"/>
    <col min="13225" max="13225" width="9.85546875" style="1" bestFit="1" customWidth="1"/>
    <col min="13226" max="13226" width="10.85546875" style="1" customWidth="1"/>
    <col min="13227" max="13227" width="9.5703125" style="1" bestFit="1" customWidth="1"/>
    <col min="13228" max="13228" width="10.7109375" style="1" bestFit="1" customWidth="1"/>
    <col min="13229" max="13229" width="9.85546875" style="1" bestFit="1" customWidth="1"/>
    <col min="13230" max="13230" width="10.7109375" style="1" bestFit="1" customWidth="1"/>
    <col min="13231" max="13473" width="9.140625" style="1"/>
    <col min="13474" max="13474" width="6.28515625" style="1" customWidth="1"/>
    <col min="13475" max="13475" width="21.7109375" style="1" bestFit="1" customWidth="1"/>
    <col min="13476" max="13476" width="9" style="1" bestFit="1" customWidth="1"/>
    <col min="13477" max="13477" width="9.85546875" style="1" bestFit="1" customWidth="1"/>
    <col min="13478" max="13478" width="10.7109375" style="1" bestFit="1" customWidth="1"/>
    <col min="13479" max="13479" width="10.42578125" style="1" bestFit="1" customWidth="1"/>
    <col min="13480" max="13480" width="8.28515625" style="1" bestFit="1" customWidth="1"/>
    <col min="13481" max="13481" width="9.85546875" style="1" bestFit="1" customWidth="1"/>
    <col min="13482" max="13482" width="10.85546875" style="1" customWidth="1"/>
    <col min="13483" max="13483" width="9.5703125" style="1" bestFit="1" customWidth="1"/>
    <col min="13484" max="13484" width="10.7109375" style="1" bestFit="1" customWidth="1"/>
    <col min="13485" max="13485" width="9.85546875" style="1" bestFit="1" customWidth="1"/>
    <col min="13486" max="13486" width="10.7109375" style="1" bestFit="1" customWidth="1"/>
    <col min="13487" max="13729" width="9.140625" style="1"/>
    <col min="13730" max="13730" width="6.28515625" style="1" customWidth="1"/>
    <col min="13731" max="13731" width="21.7109375" style="1" bestFit="1" customWidth="1"/>
    <col min="13732" max="13732" width="9" style="1" bestFit="1" customWidth="1"/>
    <col min="13733" max="13733" width="9.85546875" style="1" bestFit="1" customWidth="1"/>
    <col min="13734" max="13734" width="10.7109375" style="1" bestFit="1" customWidth="1"/>
    <col min="13735" max="13735" width="10.42578125" style="1" bestFit="1" customWidth="1"/>
    <col min="13736" max="13736" width="8.28515625" style="1" bestFit="1" customWidth="1"/>
    <col min="13737" max="13737" width="9.85546875" style="1" bestFit="1" customWidth="1"/>
    <col min="13738" max="13738" width="10.85546875" style="1" customWidth="1"/>
    <col min="13739" max="13739" width="9.5703125" style="1" bestFit="1" customWidth="1"/>
    <col min="13740" max="13740" width="10.7109375" style="1" bestFit="1" customWidth="1"/>
    <col min="13741" max="13741" width="9.85546875" style="1" bestFit="1" customWidth="1"/>
    <col min="13742" max="13742" width="10.7109375" style="1" bestFit="1" customWidth="1"/>
    <col min="13743" max="13985" width="9.140625" style="1"/>
    <col min="13986" max="13986" width="6.28515625" style="1" customWidth="1"/>
    <col min="13987" max="13987" width="21.7109375" style="1" bestFit="1" customWidth="1"/>
    <col min="13988" max="13988" width="9" style="1" bestFit="1" customWidth="1"/>
    <col min="13989" max="13989" width="9.85546875" style="1" bestFit="1" customWidth="1"/>
    <col min="13990" max="13990" width="10.7109375" style="1" bestFit="1" customWidth="1"/>
    <col min="13991" max="13991" width="10.42578125" style="1" bestFit="1" customWidth="1"/>
    <col min="13992" max="13992" width="8.28515625" style="1" bestFit="1" customWidth="1"/>
    <col min="13993" max="13993" width="9.85546875" style="1" bestFit="1" customWidth="1"/>
    <col min="13994" max="13994" width="10.85546875" style="1" customWidth="1"/>
    <col min="13995" max="13995" width="9.5703125" style="1" bestFit="1" customWidth="1"/>
    <col min="13996" max="13996" width="10.7109375" style="1" bestFit="1" customWidth="1"/>
    <col min="13997" max="13997" width="9.85546875" style="1" bestFit="1" customWidth="1"/>
    <col min="13998" max="13998" width="10.7109375" style="1" bestFit="1" customWidth="1"/>
    <col min="13999" max="14241" width="9.140625" style="1"/>
    <col min="14242" max="14242" width="6.28515625" style="1" customWidth="1"/>
    <col min="14243" max="14243" width="21.7109375" style="1" bestFit="1" customWidth="1"/>
    <col min="14244" max="14244" width="9" style="1" bestFit="1" customWidth="1"/>
    <col min="14245" max="14245" width="9.85546875" style="1" bestFit="1" customWidth="1"/>
    <col min="14246" max="14246" width="10.7109375" style="1" bestFit="1" customWidth="1"/>
    <col min="14247" max="14247" width="10.42578125" style="1" bestFit="1" customWidth="1"/>
    <col min="14248" max="14248" width="8.28515625" style="1" bestFit="1" customWidth="1"/>
    <col min="14249" max="14249" width="9.85546875" style="1" bestFit="1" customWidth="1"/>
    <col min="14250" max="14250" width="10.85546875" style="1" customWidth="1"/>
    <col min="14251" max="14251" width="9.5703125" style="1" bestFit="1" customWidth="1"/>
    <col min="14252" max="14252" width="10.7109375" style="1" bestFit="1" customWidth="1"/>
    <col min="14253" max="14253" width="9.85546875" style="1" bestFit="1" customWidth="1"/>
    <col min="14254" max="14254" width="10.7109375" style="1" bestFit="1" customWidth="1"/>
    <col min="14255" max="14497" width="9.140625" style="1"/>
    <col min="14498" max="14498" width="6.28515625" style="1" customWidth="1"/>
    <col min="14499" max="14499" width="21.7109375" style="1" bestFit="1" customWidth="1"/>
    <col min="14500" max="14500" width="9" style="1" bestFit="1" customWidth="1"/>
    <col min="14501" max="14501" width="9.85546875" style="1" bestFit="1" customWidth="1"/>
    <col min="14502" max="14502" width="10.7109375" style="1" bestFit="1" customWidth="1"/>
    <col min="14503" max="14503" width="10.42578125" style="1" bestFit="1" customWidth="1"/>
    <col min="14504" max="14504" width="8.28515625" style="1" bestFit="1" customWidth="1"/>
    <col min="14505" max="14505" width="9.85546875" style="1" bestFit="1" customWidth="1"/>
    <col min="14506" max="14506" width="10.85546875" style="1" customWidth="1"/>
    <col min="14507" max="14507" width="9.5703125" style="1" bestFit="1" customWidth="1"/>
    <col min="14508" max="14508" width="10.7109375" style="1" bestFit="1" customWidth="1"/>
    <col min="14509" max="14509" width="9.85546875" style="1" bestFit="1" customWidth="1"/>
    <col min="14510" max="14510" width="10.7109375" style="1" bestFit="1" customWidth="1"/>
    <col min="14511" max="14753" width="9.140625" style="1"/>
    <col min="14754" max="14754" width="6.28515625" style="1" customWidth="1"/>
    <col min="14755" max="14755" width="21.7109375" style="1" bestFit="1" customWidth="1"/>
    <col min="14756" max="14756" width="9" style="1" bestFit="1" customWidth="1"/>
    <col min="14757" max="14757" width="9.85546875" style="1" bestFit="1" customWidth="1"/>
    <col min="14758" max="14758" width="10.7109375" style="1" bestFit="1" customWidth="1"/>
    <col min="14759" max="14759" width="10.42578125" style="1" bestFit="1" customWidth="1"/>
    <col min="14760" max="14760" width="8.28515625" style="1" bestFit="1" customWidth="1"/>
    <col min="14761" max="14761" width="9.85546875" style="1" bestFit="1" customWidth="1"/>
    <col min="14762" max="14762" width="10.85546875" style="1" customWidth="1"/>
    <col min="14763" max="14763" width="9.5703125" style="1" bestFit="1" customWidth="1"/>
    <col min="14764" max="14764" width="10.7109375" style="1" bestFit="1" customWidth="1"/>
    <col min="14765" max="14765" width="9.85546875" style="1" bestFit="1" customWidth="1"/>
    <col min="14766" max="14766" width="10.7109375" style="1" bestFit="1" customWidth="1"/>
    <col min="14767" max="15009" width="9.140625" style="1"/>
    <col min="15010" max="15010" width="6.28515625" style="1" customWidth="1"/>
    <col min="15011" max="15011" width="21.7109375" style="1" bestFit="1" customWidth="1"/>
    <col min="15012" max="15012" width="9" style="1" bestFit="1" customWidth="1"/>
    <col min="15013" max="15013" width="9.85546875" style="1" bestFit="1" customWidth="1"/>
    <col min="15014" max="15014" width="10.7109375" style="1" bestFit="1" customWidth="1"/>
    <col min="15015" max="15015" width="10.42578125" style="1" bestFit="1" customWidth="1"/>
    <col min="15016" max="15016" width="8.28515625" style="1" bestFit="1" customWidth="1"/>
    <col min="15017" max="15017" width="9.85546875" style="1" bestFit="1" customWidth="1"/>
    <col min="15018" max="15018" width="10.85546875" style="1" customWidth="1"/>
    <col min="15019" max="15019" width="9.5703125" style="1" bestFit="1" customWidth="1"/>
    <col min="15020" max="15020" width="10.7109375" style="1" bestFit="1" customWidth="1"/>
    <col min="15021" max="15021" width="9.85546875" style="1" bestFit="1" customWidth="1"/>
    <col min="15022" max="15022" width="10.7109375" style="1" bestFit="1" customWidth="1"/>
    <col min="15023" max="15265" width="9.140625" style="1"/>
    <col min="15266" max="15266" width="6.28515625" style="1" customWidth="1"/>
    <col min="15267" max="15267" width="21.7109375" style="1" bestFit="1" customWidth="1"/>
    <col min="15268" max="15268" width="9" style="1" bestFit="1" customWidth="1"/>
    <col min="15269" max="15269" width="9.85546875" style="1" bestFit="1" customWidth="1"/>
    <col min="15270" max="15270" width="10.7109375" style="1" bestFit="1" customWidth="1"/>
    <col min="15271" max="15271" width="10.42578125" style="1" bestFit="1" customWidth="1"/>
    <col min="15272" max="15272" width="8.28515625" style="1" bestFit="1" customWidth="1"/>
    <col min="15273" max="15273" width="9.85546875" style="1" bestFit="1" customWidth="1"/>
    <col min="15274" max="15274" width="10.85546875" style="1" customWidth="1"/>
    <col min="15275" max="15275" width="9.5703125" style="1" bestFit="1" customWidth="1"/>
    <col min="15276" max="15276" width="10.7109375" style="1" bestFit="1" customWidth="1"/>
    <col min="15277" max="15277" width="9.85546875" style="1" bestFit="1" customWidth="1"/>
    <col min="15278" max="15278" width="10.7109375" style="1" bestFit="1" customWidth="1"/>
    <col min="15279" max="15521" width="9.140625" style="1"/>
    <col min="15522" max="15522" width="6.28515625" style="1" customWidth="1"/>
    <col min="15523" max="15523" width="21.7109375" style="1" bestFit="1" customWidth="1"/>
    <col min="15524" max="15524" width="9" style="1" bestFit="1" customWidth="1"/>
    <col min="15525" max="15525" width="9.85546875" style="1" bestFit="1" customWidth="1"/>
    <col min="15526" max="15526" width="10.7109375" style="1" bestFit="1" customWidth="1"/>
    <col min="15527" max="15527" width="10.42578125" style="1" bestFit="1" customWidth="1"/>
    <col min="15528" max="15528" width="8.28515625" style="1" bestFit="1" customWidth="1"/>
    <col min="15529" max="15529" width="9.85546875" style="1" bestFit="1" customWidth="1"/>
    <col min="15530" max="15530" width="10.85546875" style="1" customWidth="1"/>
    <col min="15531" max="15531" width="9.5703125" style="1" bestFit="1" customWidth="1"/>
    <col min="15532" max="15532" width="10.7109375" style="1" bestFit="1" customWidth="1"/>
    <col min="15533" max="15533" width="9.85546875" style="1" bestFit="1" customWidth="1"/>
    <col min="15534" max="15534" width="10.7109375" style="1" bestFit="1" customWidth="1"/>
    <col min="15535" max="15777" width="9.140625" style="1"/>
    <col min="15778" max="15778" width="6.28515625" style="1" customWidth="1"/>
    <col min="15779" max="15779" width="21.7109375" style="1" bestFit="1" customWidth="1"/>
    <col min="15780" max="15780" width="9" style="1" bestFit="1" customWidth="1"/>
    <col min="15781" max="15781" width="9.85546875" style="1" bestFit="1" customWidth="1"/>
    <col min="15782" max="15782" width="10.7109375" style="1" bestFit="1" customWidth="1"/>
    <col min="15783" max="15783" width="10.42578125" style="1" bestFit="1" customWidth="1"/>
    <col min="15784" max="15784" width="8.28515625" style="1" bestFit="1" customWidth="1"/>
    <col min="15785" max="15785" width="9.85546875" style="1" bestFit="1" customWidth="1"/>
    <col min="15786" max="15786" width="10.85546875" style="1" customWidth="1"/>
    <col min="15787" max="15787" width="9.5703125" style="1" bestFit="1" customWidth="1"/>
    <col min="15788" max="15788" width="10.7109375" style="1" bestFit="1" customWidth="1"/>
    <col min="15789" max="15789" width="9.85546875" style="1" bestFit="1" customWidth="1"/>
    <col min="15790" max="15790" width="10.7109375" style="1" bestFit="1" customWidth="1"/>
    <col min="15791" max="16033" width="9.140625" style="1"/>
    <col min="16034" max="16034" width="6.28515625" style="1" customWidth="1"/>
    <col min="16035" max="16035" width="21.7109375" style="1" bestFit="1" customWidth="1"/>
    <col min="16036" max="16036" width="9" style="1" bestFit="1" customWidth="1"/>
    <col min="16037" max="16037" width="9.85546875" style="1" bestFit="1" customWidth="1"/>
    <col min="16038" max="16038" width="10.7109375" style="1" bestFit="1" customWidth="1"/>
    <col min="16039" max="16039" width="10.42578125" style="1" bestFit="1" customWidth="1"/>
    <col min="16040" max="16040" width="8.28515625" style="1" bestFit="1" customWidth="1"/>
    <col min="16041" max="16041" width="9.85546875" style="1" bestFit="1" customWidth="1"/>
    <col min="16042" max="16042" width="10.85546875" style="1" customWidth="1"/>
    <col min="16043" max="16043" width="9.5703125" style="1" bestFit="1" customWidth="1"/>
    <col min="16044" max="16044" width="10.7109375" style="1" bestFit="1" customWidth="1"/>
    <col min="16045" max="16045" width="9.85546875" style="1" bestFit="1" customWidth="1"/>
    <col min="16046" max="16046" width="10.7109375" style="1" bestFit="1" customWidth="1"/>
    <col min="16047" max="16384" width="9.140625" style="1"/>
  </cols>
  <sheetData>
    <row r="1" spans="1:28" ht="12.75" x14ac:dyDescent="0.2">
      <c r="B1" s="30" t="s">
        <v>0</v>
      </c>
      <c r="J1" s="35" t="s">
        <v>1</v>
      </c>
      <c r="K1" s="4" t="s">
        <v>370</v>
      </c>
    </row>
    <row r="2" spans="1:28" ht="12" x14ac:dyDescent="0.2">
      <c r="B2" s="29" t="s">
        <v>2</v>
      </c>
      <c r="J2" s="35" t="s">
        <v>354</v>
      </c>
      <c r="K2" s="1" t="s">
        <v>371</v>
      </c>
    </row>
    <row r="3" spans="1:28" ht="12" x14ac:dyDescent="0.2">
      <c r="B3" s="29" t="s">
        <v>3</v>
      </c>
      <c r="K3" s="2"/>
    </row>
    <row r="4" spans="1:28" x14ac:dyDescent="0.2">
      <c r="C4" s="1"/>
      <c r="D4" s="1"/>
      <c r="E4" s="1"/>
      <c r="H4" s="5">
        <v>10036</v>
      </c>
      <c r="I4" s="6">
        <v>1.02</v>
      </c>
      <c r="J4" s="7">
        <v>60</v>
      </c>
      <c r="K4" s="6">
        <v>0.75</v>
      </c>
      <c r="L4" s="8"/>
      <c r="M4" s="9"/>
    </row>
    <row r="5" spans="1:28" s="15" customFormat="1" ht="58.9" customHeight="1" x14ac:dyDescent="0.2">
      <c r="A5" s="10" t="s">
        <v>4</v>
      </c>
      <c r="B5" s="11" t="s">
        <v>5</v>
      </c>
      <c r="C5" s="12" t="s">
        <v>6</v>
      </c>
      <c r="D5" s="12" t="s">
        <v>361</v>
      </c>
      <c r="E5" s="12" t="s">
        <v>358</v>
      </c>
      <c r="F5" s="12" t="s">
        <v>7</v>
      </c>
      <c r="G5" s="32" t="s">
        <v>8</v>
      </c>
      <c r="H5" s="13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34" t="s">
        <v>15</v>
      </c>
      <c r="O5" s="34" t="s">
        <v>16</v>
      </c>
    </row>
    <row r="6" spans="1:28" x14ac:dyDescent="0.2">
      <c r="A6" s="16" t="s">
        <v>17</v>
      </c>
      <c r="B6" s="1" t="s">
        <v>18</v>
      </c>
      <c r="C6" s="17">
        <v>280.33</v>
      </c>
      <c r="D6" s="17">
        <v>0</v>
      </c>
      <c r="E6" s="17">
        <v>-0.25</v>
      </c>
      <c r="F6" s="17">
        <v>364.86</v>
      </c>
      <c r="G6" s="33">
        <v>42326.85</v>
      </c>
      <c r="H6" s="18">
        <v>3884299.56</v>
      </c>
      <c r="I6" s="19">
        <v>0</v>
      </c>
      <c r="J6" s="19">
        <v>-926602.38</v>
      </c>
      <c r="K6" s="19">
        <v>-310790.13</v>
      </c>
      <c r="L6" s="19">
        <v>0</v>
      </c>
      <c r="M6" s="18">
        <v>2646907.0500000003</v>
      </c>
      <c r="N6" s="20">
        <f>M6-K6-J6</f>
        <v>3884299.56</v>
      </c>
      <c r="O6" s="20">
        <f t="shared" ref="O6:O37" si="0">N6/F6</f>
        <v>10646</v>
      </c>
      <c r="R6" s="1">
        <v>280.54000000000002</v>
      </c>
      <c r="S6" s="1">
        <v>280.33</v>
      </c>
      <c r="T6" s="1">
        <v>364.86</v>
      </c>
      <c r="U6" s="1">
        <v>3884299.56</v>
      </c>
      <c r="V6" s="1">
        <v>0</v>
      </c>
      <c r="W6" s="1">
        <v>926602.38</v>
      </c>
      <c r="X6" s="1">
        <v>2646907.0500000003</v>
      </c>
      <c r="Y6" s="1">
        <v>0</v>
      </c>
      <c r="Z6" s="1">
        <v>2646907.0500000003</v>
      </c>
      <c r="AA6" s="1">
        <v>0</v>
      </c>
      <c r="AB6" s="1">
        <v>2496570.8200000003</v>
      </c>
    </row>
    <row r="7" spans="1:28" x14ac:dyDescent="0.2">
      <c r="A7" s="16" t="s">
        <v>19</v>
      </c>
      <c r="B7" s="1" t="s">
        <v>20</v>
      </c>
      <c r="C7" s="17">
        <v>1034.8100000000002</v>
      </c>
      <c r="D7" s="17">
        <v>0</v>
      </c>
      <c r="E7" s="17">
        <v>0</v>
      </c>
      <c r="F7" s="17">
        <v>1156.79</v>
      </c>
      <c r="G7" s="33">
        <v>38051.01</v>
      </c>
      <c r="H7" s="18">
        <v>12315186.34</v>
      </c>
      <c r="I7" s="19">
        <v>0</v>
      </c>
      <c r="J7" s="19">
        <v>-2641021.6800000002</v>
      </c>
      <c r="K7" s="19">
        <v>-190933.09999999998</v>
      </c>
      <c r="L7" s="19">
        <v>0</v>
      </c>
      <c r="M7" s="18">
        <v>9483231.5600000005</v>
      </c>
      <c r="N7" s="20">
        <f t="shared" ref="N7:N69" si="1">M7-K7-J7</f>
        <v>12315186.34</v>
      </c>
      <c r="O7" s="20">
        <f t="shared" si="0"/>
        <v>10646</v>
      </c>
      <c r="R7" s="1">
        <v>1094.3699999999999</v>
      </c>
      <c r="S7" s="1">
        <v>1034.8100000000002</v>
      </c>
      <c r="T7" s="1">
        <v>1156.79</v>
      </c>
      <c r="U7" s="1">
        <v>12315186.34</v>
      </c>
      <c r="V7" s="1">
        <v>0</v>
      </c>
      <c r="W7" s="1">
        <v>2641021.6800000002</v>
      </c>
      <c r="X7" s="1">
        <v>9483231.5600000005</v>
      </c>
      <c r="Y7" s="1">
        <v>0</v>
      </c>
      <c r="Z7" s="1">
        <v>9483231.5600000005</v>
      </c>
      <c r="AA7" s="1">
        <v>0</v>
      </c>
      <c r="AB7" s="1">
        <v>9774147.8599999994</v>
      </c>
    </row>
    <row r="8" spans="1:28" x14ac:dyDescent="0.2">
      <c r="A8" s="16" t="s">
        <v>21</v>
      </c>
      <c r="B8" s="1" t="s">
        <v>22</v>
      </c>
      <c r="C8" s="17">
        <v>228.99</v>
      </c>
      <c r="D8" s="17">
        <v>9.01</v>
      </c>
      <c r="E8" s="17">
        <v>0</v>
      </c>
      <c r="F8" s="17">
        <v>320.52999999999997</v>
      </c>
      <c r="G8" s="33">
        <v>99352.79</v>
      </c>
      <c r="H8" s="18">
        <v>3412362.38</v>
      </c>
      <c r="I8" s="19">
        <v>666668.99</v>
      </c>
      <c r="J8" s="19">
        <v>-1910733</v>
      </c>
      <c r="K8" s="19">
        <v>-386624.49</v>
      </c>
      <c r="L8" s="19">
        <v>0</v>
      </c>
      <c r="M8" s="18">
        <v>1781673.8800000001</v>
      </c>
      <c r="N8" s="20">
        <f t="shared" si="1"/>
        <v>4079031.37</v>
      </c>
      <c r="O8" s="20">
        <f t="shared" si="0"/>
        <v>12725.895766386922</v>
      </c>
      <c r="R8" s="1">
        <v>251.76</v>
      </c>
      <c r="S8" s="1">
        <v>228.99</v>
      </c>
      <c r="T8" s="1">
        <v>320.52999999999997</v>
      </c>
      <c r="U8" s="1">
        <v>3412362.38</v>
      </c>
      <c r="V8" s="1">
        <v>666668.99</v>
      </c>
      <c r="W8" s="1">
        <v>1910733</v>
      </c>
      <c r="X8" s="1">
        <v>1781673.8800000001</v>
      </c>
      <c r="Y8" s="1">
        <v>0</v>
      </c>
      <c r="Z8" s="1">
        <v>1781673.8800000001</v>
      </c>
      <c r="AA8" s="1">
        <v>0</v>
      </c>
      <c r="AB8" s="1">
        <v>2511216.7400000002</v>
      </c>
    </row>
    <row r="9" spans="1:28" x14ac:dyDescent="0.2">
      <c r="A9" s="16" t="s">
        <v>23</v>
      </c>
      <c r="B9" s="1" t="s">
        <v>24</v>
      </c>
      <c r="C9" s="17">
        <v>128.01</v>
      </c>
      <c r="D9" s="17">
        <v>1.99</v>
      </c>
      <c r="E9" s="17">
        <v>0</v>
      </c>
      <c r="F9" s="17">
        <v>210.64</v>
      </c>
      <c r="G9" s="33">
        <v>83536.7</v>
      </c>
      <c r="H9" s="18">
        <v>2242473.44</v>
      </c>
      <c r="I9" s="19">
        <v>324837.68</v>
      </c>
      <c r="J9" s="19">
        <v>-1055770.2</v>
      </c>
      <c r="K9" s="19">
        <v>-21784.629999999997</v>
      </c>
      <c r="L9" s="19">
        <v>0</v>
      </c>
      <c r="M9" s="18">
        <v>1489756.2900000003</v>
      </c>
      <c r="N9" s="20">
        <f t="shared" si="1"/>
        <v>2567311.12</v>
      </c>
      <c r="O9" s="20">
        <f t="shared" si="0"/>
        <v>12188.146221040639</v>
      </c>
      <c r="R9" s="1">
        <v>121.61</v>
      </c>
      <c r="S9" s="1">
        <v>128.01</v>
      </c>
      <c r="T9" s="1">
        <v>210.64</v>
      </c>
      <c r="U9" s="1">
        <v>2242473.44</v>
      </c>
      <c r="V9" s="1">
        <v>324837.68</v>
      </c>
      <c r="W9" s="1">
        <v>1055770.2</v>
      </c>
      <c r="X9" s="1">
        <v>1489756.2900000003</v>
      </c>
      <c r="Y9" s="1">
        <v>0</v>
      </c>
      <c r="Z9" s="1">
        <v>1489756.2900000003</v>
      </c>
      <c r="AA9" s="1">
        <v>0</v>
      </c>
      <c r="AB9" s="1">
        <v>1368129.4</v>
      </c>
    </row>
    <row r="10" spans="1:28" x14ac:dyDescent="0.2">
      <c r="A10" s="16" t="s">
        <v>25</v>
      </c>
      <c r="B10" s="1" t="s">
        <v>26</v>
      </c>
      <c r="C10" s="17">
        <v>278.16999999999996</v>
      </c>
      <c r="D10" s="17">
        <v>0</v>
      </c>
      <c r="E10" s="17">
        <v>0.67</v>
      </c>
      <c r="F10" s="17">
        <v>363.88</v>
      </c>
      <c r="G10" s="33">
        <v>11191.28</v>
      </c>
      <c r="H10" s="18">
        <v>3873866.48</v>
      </c>
      <c r="I10" s="19">
        <v>0</v>
      </c>
      <c r="J10" s="19">
        <v>-244336.98</v>
      </c>
      <c r="K10" s="19">
        <v>-42574.720000000001</v>
      </c>
      <c r="L10" s="19">
        <v>0</v>
      </c>
      <c r="M10" s="18">
        <v>3586954.78</v>
      </c>
      <c r="N10" s="20">
        <f t="shared" si="1"/>
        <v>3873866.48</v>
      </c>
      <c r="O10" s="20">
        <f t="shared" si="0"/>
        <v>10646</v>
      </c>
      <c r="R10" s="1">
        <v>250.24</v>
      </c>
      <c r="S10" s="1">
        <v>278.16999999999996</v>
      </c>
      <c r="T10" s="1">
        <v>363.88</v>
      </c>
      <c r="U10" s="1">
        <v>3873866.48</v>
      </c>
      <c r="V10" s="1">
        <v>0</v>
      </c>
      <c r="W10" s="1">
        <v>244336.98</v>
      </c>
      <c r="X10" s="1">
        <v>3586954.78</v>
      </c>
      <c r="Y10" s="1">
        <v>0</v>
      </c>
      <c r="Z10" s="1">
        <v>3586954.78</v>
      </c>
      <c r="AA10" s="1">
        <v>0</v>
      </c>
      <c r="AB10" s="1">
        <v>3059816.73</v>
      </c>
    </row>
    <row r="11" spans="1:28" x14ac:dyDescent="0.2">
      <c r="A11" s="16" t="s">
        <v>27</v>
      </c>
      <c r="B11" s="1" t="s">
        <v>28</v>
      </c>
      <c r="C11" s="17">
        <v>115.72000000000001</v>
      </c>
      <c r="D11" s="17">
        <v>5.86</v>
      </c>
      <c r="E11" s="17">
        <v>0</v>
      </c>
      <c r="F11" s="17">
        <v>198.18</v>
      </c>
      <c r="G11" s="33">
        <v>64063.5</v>
      </c>
      <c r="H11" s="18">
        <v>2109824.2799999998</v>
      </c>
      <c r="I11" s="19">
        <v>0</v>
      </c>
      <c r="J11" s="19">
        <v>-761766.3</v>
      </c>
      <c r="K11" s="19">
        <v>-19987.150000000001</v>
      </c>
      <c r="L11" s="19">
        <v>0</v>
      </c>
      <c r="M11" s="18">
        <v>1328070.8299999998</v>
      </c>
      <c r="N11" s="20">
        <f t="shared" si="1"/>
        <v>2109824.2799999998</v>
      </c>
      <c r="O11" s="20">
        <f t="shared" si="0"/>
        <v>10645.999999999998</v>
      </c>
      <c r="R11" s="1">
        <v>124.86</v>
      </c>
      <c r="S11" s="1">
        <v>115.72000000000001</v>
      </c>
      <c r="T11" s="1">
        <v>198.18</v>
      </c>
      <c r="U11" s="1">
        <v>2109824.2799999998</v>
      </c>
      <c r="V11" s="1">
        <v>0</v>
      </c>
      <c r="W11" s="1">
        <v>761766.3</v>
      </c>
      <c r="X11" s="1">
        <v>1328070.8299999998</v>
      </c>
      <c r="Y11" s="1">
        <v>0</v>
      </c>
      <c r="Z11" s="1">
        <v>1328070.8299999998</v>
      </c>
      <c r="AA11" s="1">
        <v>0</v>
      </c>
      <c r="AB11" s="1">
        <v>1257467.6199999996</v>
      </c>
    </row>
    <row r="12" spans="1:28" x14ac:dyDescent="0.2">
      <c r="A12" s="16" t="s">
        <v>29</v>
      </c>
      <c r="B12" s="1" t="s">
        <v>30</v>
      </c>
      <c r="C12" s="17">
        <v>122.65</v>
      </c>
      <c r="D12" s="17">
        <v>0.41</v>
      </c>
      <c r="E12" s="17">
        <v>0</v>
      </c>
      <c r="F12" s="17">
        <v>201.45</v>
      </c>
      <c r="G12" s="33">
        <v>54973.33</v>
      </c>
      <c r="H12" s="18">
        <v>2144636.7000000002</v>
      </c>
      <c r="I12" s="19">
        <v>0</v>
      </c>
      <c r="J12" s="19">
        <v>-664462.68000000005</v>
      </c>
      <c r="K12" s="19">
        <v>-28033.96</v>
      </c>
      <c r="L12" s="19">
        <v>0</v>
      </c>
      <c r="M12" s="18">
        <v>1452140.06</v>
      </c>
      <c r="N12" s="20">
        <f t="shared" si="1"/>
        <v>2144636.7000000002</v>
      </c>
      <c r="O12" s="20">
        <f t="shared" si="0"/>
        <v>10646.000000000002</v>
      </c>
      <c r="R12" s="1">
        <v>125.39</v>
      </c>
      <c r="S12" s="1">
        <v>122.65</v>
      </c>
      <c r="T12" s="1">
        <v>201.45</v>
      </c>
      <c r="U12" s="1">
        <v>2144636.7000000002</v>
      </c>
      <c r="V12" s="1">
        <v>0</v>
      </c>
      <c r="W12" s="1">
        <v>664462.68000000005</v>
      </c>
      <c r="X12" s="1">
        <v>1452140.06</v>
      </c>
      <c r="Y12" s="1">
        <v>0</v>
      </c>
      <c r="Z12" s="1">
        <v>1452140.06</v>
      </c>
      <c r="AA12" s="1">
        <v>0</v>
      </c>
      <c r="AB12" s="1">
        <v>1268501.2000000002</v>
      </c>
    </row>
    <row r="13" spans="1:28" x14ac:dyDescent="0.2">
      <c r="A13" s="16" t="s">
        <v>31</v>
      </c>
      <c r="B13" s="1" t="s">
        <v>32</v>
      </c>
      <c r="C13" s="17">
        <v>52.85</v>
      </c>
      <c r="D13" s="17">
        <v>2.15</v>
      </c>
      <c r="E13" s="17">
        <v>0</v>
      </c>
      <c r="F13" s="17">
        <v>92.09</v>
      </c>
      <c r="G13" s="33">
        <v>28863.439999999999</v>
      </c>
      <c r="H13" s="18">
        <v>980390.14</v>
      </c>
      <c r="I13" s="19">
        <v>0</v>
      </c>
      <c r="J13" s="19">
        <v>-159482.04</v>
      </c>
      <c r="K13" s="19">
        <v>-6079.83</v>
      </c>
      <c r="L13" s="19">
        <v>0</v>
      </c>
      <c r="M13" s="18">
        <v>814828.27</v>
      </c>
      <c r="N13" s="20">
        <f t="shared" si="1"/>
        <v>980390.14</v>
      </c>
      <c r="O13" s="20">
        <f t="shared" si="0"/>
        <v>10646</v>
      </c>
      <c r="R13" s="1">
        <v>56.03</v>
      </c>
      <c r="S13" s="1">
        <v>52.85</v>
      </c>
      <c r="T13" s="1">
        <v>92.09</v>
      </c>
      <c r="U13" s="1">
        <v>980390.14</v>
      </c>
      <c r="V13" s="1">
        <v>0</v>
      </c>
      <c r="W13" s="1">
        <v>159482.04</v>
      </c>
      <c r="X13" s="1">
        <v>814828.27</v>
      </c>
      <c r="Y13" s="1">
        <v>0</v>
      </c>
      <c r="Z13" s="1">
        <v>814828.27</v>
      </c>
      <c r="AA13" s="1">
        <v>0</v>
      </c>
      <c r="AB13" s="1">
        <v>719090.08</v>
      </c>
    </row>
    <row r="14" spans="1:28" x14ac:dyDescent="0.2">
      <c r="A14" s="16" t="s">
        <v>33</v>
      </c>
      <c r="B14" s="1" t="s">
        <v>34</v>
      </c>
      <c r="C14" s="17">
        <v>200.66000000000003</v>
      </c>
      <c r="D14" s="17">
        <v>0</v>
      </c>
      <c r="E14" s="17">
        <v>0</v>
      </c>
      <c r="F14" s="17">
        <v>283.44</v>
      </c>
      <c r="G14" s="33">
        <v>11052.8</v>
      </c>
      <c r="H14" s="18">
        <v>3017502.24</v>
      </c>
      <c r="I14" s="19">
        <v>0</v>
      </c>
      <c r="J14" s="19">
        <v>-187968.36</v>
      </c>
      <c r="K14" s="19">
        <v>-12032.849999999999</v>
      </c>
      <c r="L14" s="19">
        <v>0</v>
      </c>
      <c r="M14" s="18">
        <v>2817501.0300000003</v>
      </c>
      <c r="N14" s="20">
        <f t="shared" si="1"/>
        <v>3017502.24</v>
      </c>
      <c r="O14" s="20">
        <f t="shared" si="0"/>
        <v>10646</v>
      </c>
      <c r="R14" s="1">
        <v>239.32</v>
      </c>
      <c r="S14" s="1">
        <v>200.66000000000003</v>
      </c>
      <c r="T14" s="1">
        <v>283.44</v>
      </c>
      <c r="U14" s="1">
        <v>3017502.24</v>
      </c>
      <c r="V14" s="1">
        <v>0</v>
      </c>
      <c r="W14" s="1">
        <v>187968.36</v>
      </c>
      <c r="X14" s="1">
        <v>2817501.0300000003</v>
      </c>
      <c r="Y14" s="1">
        <v>0</v>
      </c>
      <c r="Z14" s="1">
        <v>2817501.0300000003</v>
      </c>
      <c r="AA14" s="1">
        <v>0</v>
      </c>
      <c r="AB14" s="1">
        <v>2499778.04</v>
      </c>
    </row>
    <row r="15" spans="1:28" x14ac:dyDescent="0.2">
      <c r="A15" s="16" t="s">
        <v>35</v>
      </c>
      <c r="B15" s="1" t="s">
        <v>36</v>
      </c>
      <c r="C15" s="17">
        <v>173.84</v>
      </c>
      <c r="D15" s="17">
        <v>0</v>
      </c>
      <c r="E15" s="17">
        <v>0</v>
      </c>
      <c r="F15" s="17">
        <v>261.12</v>
      </c>
      <c r="G15" s="33">
        <v>8079</v>
      </c>
      <c r="H15" s="18">
        <v>2779883.52</v>
      </c>
      <c r="I15" s="19">
        <v>0</v>
      </c>
      <c r="J15" s="19">
        <v>-126575.31</v>
      </c>
      <c r="K15" s="19">
        <v>-12047.45</v>
      </c>
      <c r="L15" s="19">
        <v>0</v>
      </c>
      <c r="M15" s="18">
        <v>2641260.7599999998</v>
      </c>
      <c r="N15" s="20">
        <f t="shared" si="1"/>
        <v>2779883.52</v>
      </c>
      <c r="O15" s="20">
        <f t="shared" si="0"/>
        <v>10646</v>
      </c>
      <c r="R15" s="1">
        <v>183.78</v>
      </c>
      <c r="S15" s="1">
        <v>173.84</v>
      </c>
      <c r="T15" s="1">
        <v>261.12</v>
      </c>
      <c r="U15" s="1">
        <v>2779883.52</v>
      </c>
      <c r="V15" s="1">
        <v>0</v>
      </c>
      <c r="W15" s="1">
        <v>126575.31</v>
      </c>
      <c r="X15" s="1">
        <v>2641260.7599999998</v>
      </c>
      <c r="Y15" s="1">
        <v>0</v>
      </c>
      <c r="Z15" s="1">
        <v>2641260.7599999998</v>
      </c>
      <c r="AA15" s="1">
        <v>0</v>
      </c>
      <c r="AB15" s="1">
        <v>1874599.6</v>
      </c>
    </row>
    <row r="16" spans="1:28" x14ac:dyDescent="0.2">
      <c r="A16" s="16" t="s">
        <v>37</v>
      </c>
      <c r="B16" s="1" t="s">
        <v>38</v>
      </c>
      <c r="C16" s="17">
        <v>93.289999999999992</v>
      </c>
      <c r="D16" s="17">
        <v>0</v>
      </c>
      <c r="E16" s="17">
        <v>-1.21</v>
      </c>
      <c r="F16" s="17">
        <v>149.51</v>
      </c>
      <c r="G16" s="33">
        <v>144391.73000000001</v>
      </c>
      <c r="H16" s="18">
        <v>1591683.46</v>
      </c>
      <c r="I16" s="19">
        <v>711610.39</v>
      </c>
      <c r="J16" s="19">
        <v>-1295280.42</v>
      </c>
      <c r="K16" s="19">
        <v>-1008013.4300000002</v>
      </c>
      <c r="L16" s="19">
        <v>0</v>
      </c>
      <c r="M16" s="18">
        <v>0</v>
      </c>
      <c r="N16" s="20">
        <f t="shared" si="1"/>
        <v>2303293.85</v>
      </c>
      <c r="O16" s="20">
        <f t="shared" si="0"/>
        <v>15405.617350010034</v>
      </c>
      <c r="R16" s="1">
        <v>79.87</v>
      </c>
      <c r="S16" s="1">
        <v>93.289999999999992</v>
      </c>
      <c r="T16" s="1">
        <v>149.51</v>
      </c>
      <c r="U16" s="1">
        <v>1591683.46</v>
      </c>
      <c r="V16" s="1">
        <v>711610.39</v>
      </c>
      <c r="W16" s="1">
        <v>1295280.42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2">
      <c r="A17" s="16" t="s">
        <v>39</v>
      </c>
      <c r="B17" s="1" t="s">
        <v>40</v>
      </c>
      <c r="C17" s="17">
        <v>659.95</v>
      </c>
      <c r="D17" s="17">
        <v>0</v>
      </c>
      <c r="E17" s="17">
        <v>0</v>
      </c>
      <c r="F17" s="17">
        <v>733.89</v>
      </c>
      <c r="G17" s="33">
        <v>48906.15</v>
      </c>
      <c r="H17" s="18">
        <v>7812992.9400000004</v>
      </c>
      <c r="I17" s="19">
        <v>0</v>
      </c>
      <c r="J17" s="19">
        <v>-2153504.16</v>
      </c>
      <c r="K17" s="19">
        <v>-737359.45</v>
      </c>
      <c r="L17" s="19">
        <v>0</v>
      </c>
      <c r="M17" s="18">
        <v>4922129.33</v>
      </c>
      <c r="N17" s="20">
        <f t="shared" si="1"/>
        <v>7812992.9400000004</v>
      </c>
      <c r="O17" s="20">
        <f t="shared" si="0"/>
        <v>10646</v>
      </c>
      <c r="R17" s="1">
        <v>649.1</v>
      </c>
      <c r="S17" s="1">
        <v>659.95</v>
      </c>
      <c r="T17" s="1">
        <v>733.89</v>
      </c>
      <c r="U17" s="1">
        <v>7812992.9400000004</v>
      </c>
      <c r="V17" s="1">
        <v>0</v>
      </c>
      <c r="W17" s="1">
        <v>2153504.16</v>
      </c>
      <c r="X17" s="1">
        <v>4922129.33</v>
      </c>
      <c r="Y17" s="1">
        <v>0</v>
      </c>
      <c r="Z17" s="1">
        <v>4922129.33</v>
      </c>
      <c r="AA17" s="1">
        <v>0</v>
      </c>
      <c r="AB17" s="1">
        <v>4737644.5000000019</v>
      </c>
    </row>
    <row r="18" spans="1:28" x14ac:dyDescent="0.2">
      <c r="A18" s="16" t="s">
        <v>41</v>
      </c>
      <c r="B18" s="1" t="s">
        <v>42</v>
      </c>
      <c r="C18" s="17">
        <v>145.66</v>
      </c>
      <c r="D18" s="17">
        <v>3.34</v>
      </c>
      <c r="E18" s="17">
        <v>-2.34</v>
      </c>
      <c r="F18" s="17">
        <v>231.62</v>
      </c>
      <c r="G18" s="33">
        <v>37562.53</v>
      </c>
      <c r="H18" s="18">
        <v>2465826.52</v>
      </c>
      <c r="I18" s="19">
        <v>32889.550000000003</v>
      </c>
      <c r="J18" s="19">
        <v>-522013.98</v>
      </c>
      <c r="K18" s="19">
        <v>-130704.26999999999</v>
      </c>
      <c r="L18" s="19">
        <v>0</v>
      </c>
      <c r="M18" s="18">
        <v>1845997.8199999998</v>
      </c>
      <c r="N18" s="20">
        <f t="shared" si="1"/>
        <v>2498716.0699999998</v>
      </c>
      <c r="O18" s="20">
        <f t="shared" si="0"/>
        <v>10787.997884465934</v>
      </c>
      <c r="R18" s="1">
        <v>136.04</v>
      </c>
      <c r="S18" s="1">
        <v>145.66</v>
      </c>
      <c r="T18" s="1">
        <v>231.62</v>
      </c>
      <c r="U18" s="1">
        <v>2465826.52</v>
      </c>
      <c r="V18" s="1">
        <v>32889.550000000003</v>
      </c>
      <c r="W18" s="1">
        <v>522013.98</v>
      </c>
      <c r="X18" s="1">
        <v>1845997.8199999998</v>
      </c>
      <c r="Y18" s="1">
        <v>0</v>
      </c>
      <c r="Z18" s="1">
        <v>1845997.8199999998</v>
      </c>
      <c r="AA18" s="1">
        <v>0</v>
      </c>
      <c r="AB18" s="1">
        <v>1538320.9299999997</v>
      </c>
    </row>
    <row r="19" spans="1:28" x14ac:dyDescent="0.2">
      <c r="A19" s="16" t="s">
        <v>43</v>
      </c>
      <c r="B19" s="1" t="s">
        <v>44</v>
      </c>
      <c r="C19" s="17">
        <v>75.72</v>
      </c>
      <c r="D19" s="17">
        <v>10.39</v>
      </c>
      <c r="E19" s="17">
        <v>1.1299999999999999</v>
      </c>
      <c r="F19" s="17">
        <v>154.49</v>
      </c>
      <c r="G19" s="33">
        <v>65952.639999999999</v>
      </c>
      <c r="H19" s="18">
        <v>1644700.54</v>
      </c>
      <c r="I19" s="19">
        <v>486036.05</v>
      </c>
      <c r="J19" s="19">
        <v>-611341.43999999994</v>
      </c>
      <c r="K19" s="19">
        <v>-79448.250000000015</v>
      </c>
      <c r="L19" s="19">
        <v>0</v>
      </c>
      <c r="M19" s="18">
        <v>1439946.9</v>
      </c>
      <c r="N19" s="20">
        <f t="shared" si="1"/>
        <v>2130736.59</v>
      </c>
      <c r="O19" s="20">
        <f t="shared" si="0"/>
        <v>13792.068030293221</v>
      </c>
      <c r="R19" s="1">
        <v>83.39</v>
      </c>
      <c r="S19" s="1">
        <v>75.72</v>
      </c>
      <c r="T19" s="1">
        <v>154.49</v>
      </c>
      <c r="U19" s="1">
        <v>1644700.54</v>
      </c>
      <c r="V19" s="1">
        <v>486036.05</v>
      </c>
      <c r="W19" s="1">
        <v>611341.43999999994</v>
      </c>
      <c r="X19" s="1">
        <v>1439946.9</v>
      </c>
      <c r="Y19" s="1">
        <v>0</v>
      </c>
      <c r="Z19" s="1">
        <v>1439946.9</v>
      </c>
      <c r="AA19" s="1">
        <v>0</v>
      </c>
      <c r="AB19" s="1">
        <v>1541499.3199999996</v>
      </c>
    </row>
    <row r="20" spans="1:28" x14ac:dyDescent="0.2">
      <c r="A20" s="16" t="s">
        <v>45</v>
      </c>
      <c r="B20" s="1" t="s">
        <v>355</v>
      </c>
      <c r="C20" s="17">
        <v>475.59000000000003</v>
      </c>
      <c r="D20" s="17">
        <v>4.04</v>
      </c>
      <c r="E20" s="17">
        <v>0</v>
      </c>
      <c r="F20" s="17">
        <v>541.49</v>
      </c>
      <c r="G20" s="33">
        <v>44774.02</v>
      </c>
      <c r="H20" s="18">
        <v>5764702.54</v>
      </c>
      <c r="I20" s="19">
        <v>512225.54</v>
      </c>
      <c r="J20" s="19">
        <v>-1454681.1</v>
      </c>
      <c r="K20" s="19">
        <v>-1304103.5900000001</v>
      </c>
      <c r="L20" s="19">
        <v>0</v>
      </c>
      <c r="M20" s="18">
        <v>3518143.3900000006</v>
      </c>
      <c r="N20" s="20">
        <f t="shared" si="1"/>
        <v>6276928.0800000001</v>
      </c>
      <c r="O20" s="20">
        <f t="shared" si="0"/>
        <v>11591.955677851853</v>
      </c>
      <c r="R20" s="1">
        <v>491.51</v>
      </c>
      <c r="S20" s="1">
        <v>475.59000000000003</v>
      </c>
      <c r="T20" s="1">
        <v>541.49</v>
      </c>
      <c r="U20" s="1">
        <v>5764702.54</v>
      </c>
      <c r="V20" s="1">
        <v>512225.54</v>
      </c>
      <c r="W20" s="1">
        <v>1454681.1</v>
      </c>
      <c r="X20" s="1">
        <v>3518143.3900000006</v>
      </c>
      <c r="Y20" s="1">
        <v>0</v>
      </c>
      <c r="Z20" s="1">
        <v>3518143.3900000006</v>
      </c>
      <c r="AA20" s="1">
        <v>0</v>
      </c>
      <c r="AB20" s="1">
        <v>3979444.7899999986</v>
      </c>
    </row>
    <row r="21" spans="1:28" x14ac:dyDescent="0.2">
      <c r="A21" s="16" t="s">
        <v>46</v>
      </c>
      <c r="B21" s="1" t="s">
        <v>47</v>
      </c>
      <c r="C21" s="17">
        <v>138.13000000000002</v>
      </c>
      <c r="D21" s="17">
        <v>0</v>
      </c>
      <c r="E21" s="17">
        <v>1.48</v>
      </c>
      <c r="F21" s="17">
        <v>217.03</v>
      </c>
      <c r="G21" s="33">
        <v>42054.52</v>
      </c>
      <c r="H21" s="18">
        <v>2310501.38</v>
      </c>
      <c r="I21" s="19">
        <v>19966.27</v>
      </c>
      <c r="J21" s="19">
        <v>-547625.52</v>
      </c>
      <c r="K21" s="19">
        <v>-272497.27999999997</v>
      </c>
      <c r="L21" s="19">
        <v>0</v>
      </c>
      <c r="M21" s="18">
        <v>1510344.8499999999</v>
      </c>
      <c r="N21" s="20">
        <f t="shared" si="1"/>
        <v>2330467.65</v>
      </c>
      <c r="O21" s="20">
        <f t="shared" si="0"/>
        <v>10737.997742247615</v>
      </c>
      <c r="R21" s="1">
        <v>118.07</v>
      </c>
      <c r="S21" s="1">
        <v>138.13000000000002</v>
      </c>
      <c r="T21" s="1">
        <v>217.03</v>
      </c>
      <c r="U21" s="1">
        <v>2310501.38</v>
      </c>
      <c r="V21" s="1">
        <v>19966.27</v>
      </c>
      <c r="W21" s="1">
        <v>547625.52</v>
      </c>
      <c r="X21" s="1">
        <v>1510344.8499999999</v>
      </c>
      <c r="Y21" s="1">
        <v>0</v>
      </c>
      <c r="Z21" s="1">
        <v>1510344.8499999999</v>
      </c>
      <c r="AA21" s="1">
        <v>0</v>
      </c>
      <c r="AB21" s="1">
        <v>1167878.29</v>
      </c>
    </row>
    <row r="22" spans="1:28" x14ac:dyDescent="0.2">
      <c r="A22" s="16" t="s">
        <v>48</v>
      </c>
      <c r="B22" s="1" t="s">
        <v>49</v>
      </c>
      <c r="C22" s="17">
        <v>88.38</v>
      </c>
      <c r="D22" s="17">
        <v>7.77</v>
      </c>
      <c r="E22" s="17">
        <v>0.86</v>
      </c>
      <c r="F22" s="17">
        <v>172.94</v>
      </c>
      <c r="G22" s="33">
        <v>47911.69</v>
      </c>
      <c r="H22" s="18">
        <v>1841119.24</v>
      </c>
      <c r="I22" s="19">
        <v>283507.40000000002</v>
      </c>
      <c r="J22" s="19">
        <v>-497150.82</v>
      </c>
      <c r="K22" s="19">
        <v>-275386.24000000005</v>
      </c>
      <c r="L22" s="19">
        <v>0</v>
      </c>
      <c r="M22" s="18">
        <v>1352089.58</v>
      </c>
      <c r="N22" s="20">
        <f t="shared" si="1"/>
        <v>2124626.64</v>
      </c>
      <c r="O22" s="20">
        <f t="shared" si="0"/>
        <v>12285.339655371807</v>
      </c>
      <c r="R22" s="1">
        <v>69.06</v>
      </c>
      <c r="S22" s="1">
        <v>88.38</v>
      </c>
      <c r="T22" s="1">
        <v>172.94</v>
      </c>
      <c r="U22" s="1">
        <v>1841119.24</v>
      </c>
      <c r="V22" s="1">
        <v>283507.40000000002</v>
      </c>
      <c r="W22" s="1">
        <v>497150.82</v>
      </c>
      <c r="X22" s="1">
        <v>1352089.58</v>
      </c>
      <c r="Y22" s="1">
        <v>0</v>
      </c>
      <c r="Z22" s="1">
        <v>1352089.58</v>
      </c>
      <c r="AA22" s="1">
        <v>0</v>
      </c>
      <c r="AB22" s="1">
        <v>1014783.2299999999</v>
      </c>
    </row>
    <row r="23" spans="1:28" x14ac:dyDescent="0.2">
      <c r="A23" s="16" t="s">
        <v>50</v>
      </c>
      <c r="B23" s="1" t="s">
        <v>51</v>
      </c>
      <c r="C23" s="17">
        <v>218.38</v>
      </c>
      <c r="D23" s="17">
        <v>0</v>
      </c>
      <c r="E23" s="17">
        <v>-7.15</v>
      </c>
      <c r="F23" s="17">
        <v>285.33999999999997</v>
      </c>
      <c r="G23" s="33">
        <v>31944.18</v>
      </c>
      <c r="H23" s="18">
        <v>3037729.64</v>
      </c>
      <c r="I23" s="19">
        <v>118741.25</v>
      </c>
      <c r="J23" s="19">
        <v>-546897.06000000006</v>
      </c>
      <c r="K23" s="19">
        <v>-611250.26</v>
      </c>
      <c r="L23" s="19">
        <v>0</v>
      </c>
      <c r="M23" s="18">
        <v>1998323.57</v>
      </c>
      <c r="N23" s="20">
        <f t="shared" si="1"/>
        <v>3156470.89</v>
      </c>
      <c r="O23" s="20">
        <f t="shared" si="0"/>
        <v>11062.139517768277</v>
      </c>
      <c r="R23" s="1">
        <v>211.67000000000002</v>
      </c>
      <c r="S23" s="1">
        <v>218.38</v>
      </c>
      <c r="T23" s="1">
        <v>285.33999999999997</v>
      </c>
      <c r="U23" s="1">
        <v>3037729.64</v>
      </c>
      <c r="V23" s="1">
        <v>118741.25</v>
      </c>
      <c r="W23" s="1">
        <v>546897.06000000006</v>
      </c>
      <c r="X23" s="1">
        <v>1998323.57</v>
      </c>
      <c r="Y23" s="1">
        <v>0</v>
      </c>
      <c r="Z23" s="1">
        <v>1998323.57</v>
      </c>
      <c r="AA23" s="1">
        <v>0</v>
      </c>
      <c r="AB23" s="1">
        <v>2191217.9</v>
      </c>
    </row>
    <row r="24" spans="1:28" x14ac:dyDescent="0.2">
      <c r="A24" s="16" t="s">
        <v>52</v>
      </c>
      <c r="B24" s="1" t="s">
        <v>53</v>
      </c>
      <c r="C24" s="17">
        <v>83.89</v>
      </c>
      <c r="D24" s="17">
        <v>3.74</v>
      </c>
      <c r="E24" s="17">
        <v>0</v>
      </c>
      <c r="F24" s="17">
        <v>159.97999999999999</v>
      </c>
      <c r="G24" s="33">
        <v>70058.679999999993</v>
      </c>
      <c r="H24" s="18">
        <v>1703147.08</v>
      </c>
      <c r="I24" s="19">
        <v>78687.08</v>
      </c>
      <c r="J24" s="19">
        <v>-672479.28</v>
      </c>
      <c r="K24" s="19">
        <v>-506927.76</v>
      </c>
      <c r="L24" s="19">
        <v>0</v>
      </c>
      <c r="M24" s="18">
        <v>602427.12000000011</v>
      </c>
      <c r="N24" s="20">
        <f t="shared" si="1"/>
        <v>1781834.1600000001</v>
      </c>
      <c r="O24" s="20">
        <f t="shared" si="0"/>
        <v>11137.855731966498</v>
      </c>
      <c r="R24" s="1">
        <v>93.01</v>
      </c>
      <c r="S24" s="1">
        <v>83.89</v>
      </c>
      <c r="T24" s="1">
        <v>159.97999999999999</v>
      </c>
      <c r="U24" s="1">
        <v>1703147.08</v>
      </c>
      <c r="V24" s="1">
        <v>78687.08</v>
      </c>
      <c r="W24" s="1">
        <v>672479.28</v>
      </c>
      <c r="X24" s="1">
        <v>602427.12000000011</v>
      </c>
      <c r="Y24" s="1">
        <v>0</v>
      </c>
      <c r="Z24" s="1">
        <v>602427.12000000011</v>
      </c>
      <c r="AA24" s="1">
        <v>0</v>
      </c>
      <c r="AB24" s="1">
        <v>719318.50000000012</v>
      </c>
    </row>
    <row r="25" spans="1:28" x14ac:dyDescent="0.2">
      <c r="A25" s="16" t="s">
        <v>54</v>
      </c>
      <c r="B25" s="1" t="s">
        <v>55</v>
      </c>
      <c r="C25" s="17">
        <v>13778.409999999998</v>
      </c>
      <c r="D25" s="17">
        <v>125.44</v>
      </c>
      <c r="E25" s="17">
        <v>-17.809999999999999</v>
      </c>
      <c r="F25" s="17">
        <v>15767.52</v>
      </c>
      <c r="G25" s="33">
        <v>36497.339999999997</v>
      </c>
      <c r="H25" s="18">
        <v>167861017.91999999</v>
      </c>
      <c r="I25" s="19">
        <v>0</v>
      </c>
      <c r="J25" s="19">
        <v>-34528348.619999997</v>
      </c>
      <c r="K25" s="19">
        <v>-1845833.99</v>
      </c>
      <c r="L25" s="19">
        <v>0</v>
      </c>
      <c r="M25" s="18">
        <v>131486835.30999999</v>
      </c>
      <c r="N25" s="20">
        <f t="shared" si="1"/>
        <v>167861017.91999999</v>
      </c>
      <c r="O25" s="20">
        <f t="shared" si="0"/>
        <v>10645.999999999998</v>
      </c>
      <c r="R25" s="1">
        <v>13461.84</v>
      </c>
      <c r="S25" s="1">
        <v>13778.409999999998</v>
      </c>
      <c r="T25" s="1">
        <v>15767.52</v>
      </c>
      <c r="U25" s="1">
        <v>167861017.91999999</v>
      </c>
      <c r="V25" s="1">
        <v>0</v>
      </c>
      <c r="W25" s="1">
        <v>34528348.619999997</v>
      </c>
      <c r="X25" s="1">
        <v>131486835.30999999</v>
      </c>
      <c r="Y25" s="1">
        <v>0</v>
      </c>
      <c r="Z25" s="1">
        <v>131486835.30999999</v>
      </c>
      <c r="AA25" s="1">
        <v>0</v>
      </c>
      <c r="AB25" s="1">
        <v>123627923.63000001</v>
      </c>
    </row>
    <row r="26" spans="1:28" x14ac:dyDescent="0.2">
      <c r="A26" s="16" t="s">
        <v>56</v>
      </c>
      <c r="B26" s="1" t="s">
        <v>57</v>
      </c>
      <c r="C26" s="17">
        <v>25.38</v>
      </c>
      <c r="D26" s="17">
        <v>0</v>
      </c>
      <c r="E26" s="17">
        <v>-1.1299999999999999</v>
      </c>
      <c r="F26" s="17">
        <v>40.06</v>
      </c>
      <c r="G26" s="33">
        <v>18812.63</v>
      </c>
      <c r="H26" s="18">
        <v>426478.76</v>
      </c>
      <c r="I26" s="19">
        <v>58929.47</v>
      </c>
      <c r="J26" s="19">
        <v>-45218.04</v>
      </c>
      <c r="K26" s="19">
        <v>-2737.2900000000004</v>
      </c>
      <c r="L26" s="19">
        <v>0</v>
      </c>
      <c r="M26" s="18">
        <v>437452.9</v>
      </c>
      <c r="N26" s="20">
        <f t="shared" si="1"/>
        <v>485408.23</v>
      </c>
      <c r="O26" s="20">
        <f t="shared" si="0"/>
        <v>12117.030204692959</v>
      </c>
      <c r="R26" s="1">
        <v>10.6</v>
      </c>
      <c r="S26" s="1">
        <v>25.38</v>
      </c>
      <c r="T26" s="1">
        <v>40.06</v>
      </c>
      <c r="U26" s="1">
        <v>426478.76</v>
      </c>
      <c r="V26" s="1">
        <v>58929.47</v>
      </c>
      <c r="W26" s="1">
        <v>45218.04</v>
      </c>
      <c r="X26" s="1">
        <v>437452.9</v>
      </c>
      <c r="Y26" s="1">
        <v>0</v>
      </c>
      <c r="Z26" s="1">
        <v>437452.9</v>
      </c>
      <c r="AA26" s="1">
        <v>0</v>
      </c>
      <c r="AB26" s="1">
        <v>189004.96</v>
      </c>
    </row>
    <row r="27" spans="1:28" x14ac:dyDescent="0.2">
      <c r="A27" s="16" t="s">
        <v>58</v>
      </c>
      <c r="B27" s="1" t="s">
        <v>59</v>
      </c>
      <c r="C27" s="17">
        <v>70.12</v>
      </c>
      <c r="D27" s="17">
        <v>0</v>
      </c>
      <c r="E27" s="17">
        <v>-2.02</v>
      </c>
      <c r="F27" s="17">
        <v>127.97</v>
      </c>
      <c r="G27" s="33">
        <v>43605.22</v>
      </c>
      <c r="H27" s="18">
        <v>1362368.62</v>
      </c>
      <c r="I27" s="19">
        <v>6906.7</v>
      </c>
      <c r="J27" s="19">
        <v>-334809.59999999998</v>
      </c>
      <c r="K27" s="19">
        <v>-30005.879999999997</v>
      </c>
      <c r="L27" s="19">
        <v>0</v>
      </c>
      <c r="M27" s="18">
        <v>1004459.8400000001</v>
      </c>
      <c r="N27" s="20">
        <f t="shared" si="1"/>
        <v>1369275.32</v>
      </c>
      <c r="O27" s="20">
        <f t="shared" si="0"/>
        <v>10699.971243260139</v>
      </c>
      <c r="R27" s="1">
        <v>74.400000000000006</v>
      </c>
      <c r="S27" s="1">
        <v>70.12</v>
      </c>
      <c r="T27" s="1">
        <v>127.97</v>
      </c>
      <c r="U27" s="1">
        <v>1362368.62</v>
      </c>
      <c r="V27" s="1">
        <v>6906.7</v>
      </c>
      <c r="W27" s="1">
        <v>334809.59999999998</v>
      </c>
      <c r="X27" s="1">
        <v>1004459.8400000001</v>
      </c>
      <c r="Y27" s="1">
        <v>0</v>
      </c>
      <c r="Z27" s="1">
        <v>1004459.8400000001</v>
      </c>
      <c r="AA27" s="1">
        <v>0</v>
      </c>
      <c r="AB27" s="1">
        <v>1027173.6200000001</v>
      </c>
    </row>
    <row r="28" spans="1:28" x14ac:dyDescent="0.2">
      <c r="A28" s="16" t="s">
        <v>60</v>
      </c>
      <c r="B28" s="1" t="s">
        <v>61</v>
      </c>
      <c r="C28" s="17">
        <v>57.46</v>
      </c>
      <c r="D28" s="17">
        <v>0</v>
      </c>
      <c r="E28" s="17">
        <v>-0.38</v>
      </c>
      <c r="F28" s="17">
        <v>94.5</v>
      </c>
      <c r="G28" s="33">
        <v>42401.8</v>
      </c>
      <c r="H28" s="18">
        <v>1006047</v>
      </c>
      <c r="I28" s="19">
        <v>41157.379999999997</v>
      </c>
      <c r="J28" s="19">
        <v>-240418.2</v>
      </c>
      <c r="K28" s="19">
        <v>-10778.029999999999</v>
      </c>
      <c r="L28" s="19">
        <v>0</v>
      </c>
      <c r="M28" s="18">
        <v>796008.14999999991</v>
      </c>
      <c r="N28" s="20">
        <f t="shared" si="1"/>
        <v>1047204.3799999999</v>
      </c>
      <c r="O28" s="20">
        <f t="shared" si="0"/>
        <v>11081.52783068783</v>
      </c>
      <c r="R28" s="1">
        <v>45.96</v>
      </c>
      <c r="S28" s="1">
        <v>57.46</v>
      </c>
      <c r="T28" s="1">
        <v>94.5</v>
      </c>
      <c r="U28" s="1">
        <v>1006047</v>
      </c>
      <c r="V28" s="1">
        <v>41157.379999999997</v>
      </c>
      <c r="W28" s="1">
        <v>240418.2</v>
      </c>
      <c r="X28" s="1">
        <v>796008.14999999991</v>
      </c>
      <c r="Y28" s="1">
        <v>0</v>
      </c>
      <c r="Z28" s="1">
        <v>796008.14999999991</v>
      </c>
      <c r="AA28" s="1">
        <v>0</v>
      </c>
      <c r="AB28" s="1">
        <v>495675.71000000008</v>
      </c>
    </row>
    <row r="29" spans="1:28" x14ac:dyDescent="0.2">
      <c r="A29" s="16" t="s">
        <v>62</v>
      </c>
      <c r="B29" s="1" t="s">
        <v>63</v>
      </c>
      <c r="C29" s="17">
        <v>16.27</v>
      </c>
      <c r="D29" s="17">
        <v>2.91</v>
      </c>
      <c r="E29" s="17">
        <v>0.06</v>
      </c>
      <c r="F29" s="17">
        <v>31.77</v>
      </c>
      <c r="G29" s="33">
        <v>205985.21</v>
      </c>
      <c r="H29" s="18">
        <v>338223.42</v>
      </c>
      <c r="I29" s="19">
        <v>144275.29999999999</v>
      </c>
      <c r="J29" s="19">
        <v>-392649</v>
      </c>
      <c r="K29" s="19">
        <v>-20184.400000000001</v>
      </c>
      <c r="L29" s="19">
        <v>0</v>
      </c>
      <c r="M29" s="18">
        <v>69665.319999999978</v>
      </c>
      <c r="N29" s="20">
        <f t="shared" si="1"/>
        <v>482498.72</v>
      </c>
      <c r="O29" s="20">
        <f t="shared" si="0"/>
        <v>15187.243311299968</v>
      </c>
      <c r="R29" s="1">
        <v>4.16</v>
      </c>
      <c r="S29" s="1">
        <v>16.27</v>
      </c>
      <c r="T29" s="1">
        <v>31.77</v>
      </c>
      <c r="U29" s="1">
        <v>338223.42</v>
      </c>
      <c r="V29" s="1">
        <v>144275.29999999999</v>
      </c>
      <c r="W29" s="1">
        <v>392649</v>
      </c>
      <c r="X29" s="1">
        <v>69665.319999999978</v>
      </c>
      <c r="Y29" s="1">
        <v>0</v>
      </c>
      <c r="Z29" s="1">
        <v>69665.319999999978</v>
      </c>
      <c r="AA29" s="1">
        <v>0</v>
      </c>
      <c r="AB29" s="1">
        <v>179692.99000000002</v>
      </c>
    </row>
    <row r="30" spans="1:28" x14ac:dyDescent="0.2">
      <c r="A30" s="16" t="s">
        <v>64</v>
      </c>
      <c r="B30" s="1" t="s">
        <v>65</v>
      </c>
      <c r="C30" s="17">
        <v>68.52</v>
      </c>
      <c r="D30" s="17">
        <v>9.48</v>
      </c>
      <c r="E30" s="17">
        <v>0</v>
      </c>
      <c r="F30" s="17">
        <v>127.54</v>
      </c>
      <c r="G30" s="33">
        <v>48717.22</v>
      </c>
      <c r="H30" s="18">
        <v>1357790.84</v>
      </c>
      <c r="I30" s="19">
        <v>0</v>
      </c>
      <c r="J30" s="19">
        <v>-372803.64</v>
      </c>
      <c r="K30" s="19">
        <v>-27406.870000000003</v>
      </c>
      <c r="L30" s="19">
        <v>0</v>
      </c>
      <c r="M30" s="18">
        <v>957580.33000000007</v>
      </c>
      <c r="N30" s="20">
        <f t="shared" si="1"/>
        <v>1357790.84</v>
      </c>
      <c r="O30" s="20">
        <f t="shared" si="0"/>
        <v>10646</v>
      </c>
      <c r="R30" s="1">
        <v>57.129999999999995</v>
      </c>
      <c r="S30" s="1">
        <v>68.52</v>
      </c>
      <c r="T30" s="1">
        <v>127.54</v>
      </c>
      <c r="U30" s="1">
        <v>1357790.84</v>
      </c>
      <c r="V30" s="1">
        <v>0</v>
      </c>
      <c r="W30" s="1">
        <v>372803.64</v>
      </c>
      <c r="X30" s="1">
        <v>957580.33000000007</v>
      </c>
      <c r="Y30" s="1">
        <v>0</v>
      </c>
      <c r="Z30" s="1">
        <v>957580.33000000007</v>
      </c>
      <c r="AA30" s="1">
        <v>0</v>
      </c>
      <c r="AB30" s="1">
        <v>485098.66</v>
      </c>
    </row>
    <row r="31" spans="1:28" x14ac:dyDescent="0.2">
      <c r="A31" s="16" t="s">
        <v>66</v>
      </c>
      <c r="B31" s="1" t="s">
        <v>67</v>
      </c>
      <c r="C31" s="17">
        <v>21</v>
      </c>
      <c r="D31" s="17">
        <v>0</v>
      </c>
      <c r="E31" s="17">
        <v>0</v>
      </c>
      <c r="F31" s="17">
        <v>34.99</v>
      </c>
      <c r="G31" s="33">
        <v>14774.42</v>
      </c>
      <c r="H31" s="18">
        <v>372503.54</v>
      </c>
      <c r="I31" s="19">
        <v>0</v>
      </c>
      <c r="J31" s="19">
        <v>-31017.42</v>
      </c>
      <c r="K31" s="19">
        <v>-11970.079999999998</v>
      </c>
      <c r="L31" s="19">
        <v>0</v>
      </c>
      <c r="M31" s="18">
        <v>329516.03999999998</v>
      </c>
      <c r="N31" s="20">
        <f t="shared" si="1"/>
        <v>372503.54</v>
      </c>
      <c r="O31" s="20">
        <f t="shared" si="0"/>
        <v>10645.999999999998</v>
      </c>
      <c r="R31" s="1">
        <v>5.43</v>
      </c>
      <c r="S31" s="1">
        <v>21</v>
      </c>
      <c r="T31" s="1">
        <v>34.99</v>
      </c>
      <c r="U31" s="1">
        <v>372503.54</v>
      </c>
      <c r="V31" s="1">
        <v>0</v>
      </c>
      <c r="W31" s="1">
        <v>31017.42</v>
      </c>
      <c r="X31" s="1">
        <v>329516.03999999998</v>
      </c>
      <c r="Y31" s="1">
        <v>0</v>
      </c>
      <c r="Z31" s="1">
        <v>329516.03999999998</v>
      </c>
      <c r="AA31" s="1">
        <v>0</v>
      </c>
      <c r="AB31" s="1">
        <v>144244.03999999998</v>
      </c>
    </row>
    <row r="32" spans="1:28" x14ac:dyDescent="0.2">
      <c r="A32" s="16" t="s">
        <v>68</v>
      </c>
      <c r="B32" s="1" t="s">
        <v>69</v>
      </c>
      <c r="C32" s="17">
        <v>11471.970000000001</v>
      </c>
      <c r="D32" s="17">
        <v>17.510000000000002</v>
      </c>
      <c r="E32" s="17">
        <v>9.44</v>
      </c>
      <c r="F32" s="17">
        <v>12933.94</v>
      </c>
      <c r="G32" s="33">
        <v>38590.69</v>
      </c>
      <c r="H32" s="18">
        <v>137694725.24000001</v>
      </c>
      <c r="I32" s="19">
        <v>0</v>
      </c>
      <c r="J32" s="19">
        <v>-29947783.140000001</v>
      </c>
      <c r="K32" s="19">
        <v>-2003876.8100000003</v>
      </c>
      <c r="L32" s="19">
        <v>0</v>
      </c>
      <c r="M32" s="18">
        <v>105743065.29000001</v>
      </c>
      <c r="N32" s="20">
        <f t="shared" si="1"/>
        <v>137694725.24000001</v>
      </c>
      <c r="O32" s="20">
        <f t="shared" si="0"/>
        <v>10646</v>
      </c>
      <c r="R32" s="1">
        <v>11479.91</v>
      </c>
      <c r="S32" s="1">
        <v>11471.970000000001</v>
      </c>
      <c r="T32" s="1">
        <v>12933.94</v>
      </c>
      <c r="U32" s="1">
        <v>137694725.24000001</v>
      </c>
      <c r="V32" s="1">
        <v>0</v>
      </c>
      <c r="W32" s="1">
        <v>29947783.140000001</v>
      </c>
      <c r="X32" s="1">
        <v>105743065.29000001</v>
      </c>
      <c r="Y32" s="1">
        <v>0</v>
      </c>
      <c r="Z32" s="1">
        <v>105743065.29000001</v>
      </c>
      <c r="AA32" s="1">
        <v>0</v>
      </c>
      <c r="AB32" s="1">
        <v>104212557.19000001</v>
      </c>
    </row>
    <row r="33" spans="1:28" x14ac:dyDescent="0.2">
      <c r="A33" s="16" t="s">
        <v>70</v>
      </c>
      <c r="B33" s="1" t="s">
        <v>71</v>
      </c>
      <c r="C33" s="17">
        <v>900.84000000000015</v>
      </c>
      <c r="D33" s="17">
        <v>0</v>
      </c>
      <c r="E33" s="17">
        <v>1.52</v>
      </c>
      <c r="F33" s="17">
        <v>1000.16</v>
      </c>
      <c r="G33" s="33">
        <v>34169.51</v>
      </c>
      <c r="H33" s="18">
        <v>10647703.359999999</v>
      </c>
      <c r="I33" s="19">
        <v>0</v>
      </c>
      <c r="J33" s="19">
        <v>-2050498.74</v>
      </c>
      <c r="K33" s="19">
        <v>-63584.800000000003</v>
      </c>
      <c r="L33" s="19">
        <v>0</v>
      </c>
      <c r="M33" s="18">
        <v>8533619.8199999984</v>
      </c>
      <c r="N33" s="20">
        <f t="shared" si="1"/>
        <v>10647703.359999999</v>
      </c>
      <c r="O33" s="20">
        <f t="shared" si="0"/>
        <v>10646</v>
      </c>
      <c r="R33" s="1">
        <v>790.41</v>
      </c>
      <c r="S33" s="1">
        <v>900.84000000000015</v>
      </c>
      <c r="T33" s="1">
        <v>1000.16</v>
      </c>
      <c r="U33" s="1">
        <v>10647703.359999999</v>
      </c>
      <c r="V33" s="1">
        <v>0</v>
      </c>
      <c r="W33" s="1">
        <v>2050498.74</v>
      </c>
      <c r="X33" s="1">
        <v>8533619.8199999984</v>
      </c>
      <c r="Y33" s="1">
        <v>0</v>
      </c>
      <c r="Z33" s="1">
        <v>8533619.8199999984</v>
      </c>
      <c r="AA33" s="1">
        <v>0</v>
      </c>
      <c r="AB33" s="1">
        <v>7329596.2999999998</v>
      </c>
    </row>
    <row r="34" spans="1:28" x14ac:dyDescent="0.2">
      <c r="A34" s="16" t="s">
        <v>72</v>
      </c>
      <c r="B34" s="1" t="s">
        <v>73</v>
      </c>
      <c r="C34" s="17">
        <v>227.60999999999999</v>
      </c>
      <c r="D34" s="17">
        <v>9.39</v>
      </c>
      <c r="E34" s="17">
        <v>0.43</v>
      </c>
      <c r="F34" s="17">
        <v>320.77999999999997</v>
      </c>
      <c r="G34" s="33">
        <v>71846.25</v>
      </c>
      <c r="H34" s="18">
        <v>3415023.88</v>
      </c>
      <c r="I34" s="19">
        <v>426860.23</v>
      </c>
      <c r="J34" s="19">
        <v>-1382810.46</v>
      </c>
      <c r="K34" s="19">
        <v>-65133.59</v>
      </c>
      <c r="L34" s="19">
        <v>0</v>
      </c>
      <c r="M34" s="18">
        <v>2393940.06</v>
      </c>
      <c r="N34" s="20">
        <f t="shared" si="1"/>
        <v>3841884.11</v>
      </c>
      <c r="O34" s="20">
        <f t="shared" si="0"/>
        <v>11976.694650539312</v>
      </c>
      <c r="R34" s="1">
        <v>219.73000000000002</v>
      </c>
      <c r="S34" s="1">
        <v>227.60999999999999</v>
      </c>
      <c r="T34" s="1">
        <v>320.77999999999997</v>
      </c>
      <c r="U34" s="1">
        <v>3415023.88</v>
      </c>
      <c r="V34" s="1">
        <v>426860.23</v>
      </c>
      <c r="W34" s="1">
        <v>1382810.46</v>
      </c>
      <c r="X34" s="1">
        <v>2393940.06</v>
      </c>
      <c r="Y34" s="1">
        <v>0</v>
      </c>
      <c r="Z34" s="1">
        <v>2393940.06</v>
      </c>
      <c r="AA34" s="1">
        <v>0</v>
      </c>
      <c r="AB34" s="1">
        <v>2454500.0700000003</v>
      </c>
    </row>
    <row r="35" spans="1:28" x14ac:dyDescent="0.2">
      <c r="A35" s="16" t="s">
        <v>74</v>
      </c>
      <c r="B35" s="1" t="s">
        <v>75</v>
      </c>
      <c r="C35" s="17">
        <v>12654.29</v>
      </c>
      <c r="D35" s="17">
        <v>201.5</v>
      </c>
      <c r="E35" s="17">
        <v>-11.55</v>
      </c>
      <c r="F35" s="17">
        <v>14374.12</v>
      </c>
      <c r="G35" s="33">
        <v>35614.47</v>
      </c>
      <c r="H35" s="18">
        <v>153026881.52000001</v>
      </c>
      <c r="I35" s="19">
        <v>0</v>
      </c>
      <c r="J35" s="19">
        <v>-30694935.34</v>
      </c>
      <c r="K35" s="19">
        <v>-693417.52</v>
      </c>
      <c r="L35" s="19">
        <v>0</v>
      </c>
      <c r="M35" s="18">
        <v>121638528.66000001</v>
      </c>
      <c r="N35" s="20">
        <f t="shared" si="1"/>
        <v>153026881.52000001</v>
      </c>
      <c r="O35" s="20">
        <f t="shared" si="0"/>
        <v>10646</v>
      </c>
      <c r="R35" s="1">
        <v>11438.07</v>
      </c>
      <c r="S35" s="1">
        <v>12654.29</v>
      </c>
      <c r="T35" s="1">
        <v>14374.12</v>
      </c>
      <c r="U35" s="1">
        <v>153026881.52000001</v>
      </c>
      <c r="V35" s="1">
        <v>0</v>
      </c>
      <c r="W35" s="1">
        <v>30694935.34</v>
      </c>
      <c r="X35" s="1">
        <v>121638528.66000001</v>
      </c>
      <c r="Y35" s="1">
        <v>0</v>
      </c>
      <c r="Z35" s="1">
        <v>121638528.66000001</v>
      </c>
      <c r="AA35" s="1">
        <v>0</v>
      </c>
      <c r="AB35" s="1">
        <v>105468432.25999999</v>
      </c>
    </row>
    <row r="36" spans="1:28" x14ac:dyDescent="0.2">
      <c r="A36" s="16" t="s">
        <v>76</v>
      </c>
      <c r="B36" s="1" t="s">
        <v>77</v>
      </c>
      <c r="C36" s="17">
        <v>199.76999999999998</v>
      </c>
      <c r="D36" s="17">
        <v>1.1000000000000001</v>
      </c>
      <c r="E36" s="17">
        <v>-7.0000000000000007E-2</v>
      </c>
      <c r="F36" s="17">
        <v>243.84</v>
      </c>
      <c r="G36" s="33">
        <v>55978.7</v>
      </c>
      <c r="H36" s="18">
        <v>2595920.64</v>
      </c>
      <c r="I36" s="19">
        <v>135448.82</v>
      </c>
      <c r="J36" s="19">
        <v>-818990.76</v>
      </c>
      <c r="K36" s="19">
        <v>-24651.47</v>
      </c>
      <c r="L36" s="19">
        <v>0</v>
      </c>
      <c r="M36" s="18">
        <v>1887727.23</v>
      </c>
      <c r="N36" s="20">
        <f t="shared" si="1"/>
        <v>2731369.46</v>
      </c>
      <c r="O36" s="20">
        <f t="shared" si="0"/>
        <v>11201.482365485565</v>
      </c>
      <c r="R36" s="1">
        <v>148.41</v>
      </c>
      <c r="S36" s="1">
        <v>199.76999999999998</v>
      </c>
      <c r="T36" s="1">
        <v>243.84</v>
      </c>
      <c r="U36" s="1">
        <v>2595920.64</v>
      </c>
      <c r="V36" s="1">
        <v>135448.82</v>
      </c>
      <c r="W36" s="1">
        <v>818990.76</v>
      </c>
      <c r="X36" s="1">
        <v>1887727.23</v>
      </c>
      <c r="Y36" s="1">
        <v>0</v>
      </c>
      <c r="Z36" s="1">
        <v>1887727.23</v>
      </c>
      <c r="AA36" s="1">
        <v>0</v>
      </c>
      <c r="AB36" s="1">
        <v>1588630.2200000002</v>
      </c>
    </row>
    <row r="37" spans="1:28" x14ac:dyDescent="0.2">
      <c r="A37" s="16" t="s">
        <v>78</v>
      </c>
      <c r="B37" s="1" t="s">
        <v>79</v>
      </c>
      <c r="C37" s="17">
        <v>1008.9599999999999</v>
      </c>
      <c r="D37" s="17">
        <v>7.31</v>
      </c>
      <c r="E37" s="17">
        <v>-3.02</v>
      </c>
      <c r="F37" s="17">
        <v>1118.8399999999999</v>
      </c>
      <c r="G37" s="33">
        <v>33860.129999999997</v>
      </c>
      <c r="H37" s="18">
        <v>11911170.640000001</v>
      </c>
      <c r="I37" s="19">
        <v>0</v>
      </c>
      <c r="J37" s="19">
        <v>-2273044.2000000002</v>
      </c>
      <c r="K37" s="19">
        <v>-229849.82</v>
      </c>
      <c r="L37" s="19">
        <v>0</v>
      </c>
      <c r="M37" s="18">
        <v>9408276.620000001</v>
      </c>
      <c r="N37" s="20">
        <f t="shared" si="1"/>
        <v>11911170.640000001</v>
      </c>
      <c r="O37" s="20">
        <f t="shared" si="0"/>
        <v>10646.000000000002</v>
      </c>
      <c r="R37" s="1">
        <v>946.7399999999999</v>
      </c>
      <c r="S37" s="1">
        <v>1008.9599999999999</v>
      </c>
      <c r="T37" s="1">
        <v>1118.8399999999999</v>
      </c>
      <c r="U37" s="1">
        <v>11911170.640000001</v>
      </c>
      <c r="V37" s="1">
        <v>0</v>
      </c>
      <c r="W37" s="1">
        <v>2273044.2000000002</v>
      </c>
      <c r="X37" s="1">
        <v>9408276.620000001</v>
      </c>
      <c r="Y37" s="1">
        <v>0</v>
      </c>
      <c r="Z37" s="1">
        <v>9408276.620000001</v>
      </c>
      <c r="AA37" s="1">
        <v>0</v>
      </c>
      <c r="AB37" s="1">
        <v>8450189.4800000004</v>
      </c>
    </row>
    <row r="38" spans="1:28" x14ac:dyDescent="0.2">
      <c r="A38" s="16" t="s">
        <v>359</v>
      </c>
      <c r="B38" s="1" t="s">
        <v>360</v>
      </c>
      <c r="C38" s="17">
        <v>154.12</v>
      </c>
      <c r="D38" s="17">
        <v>0</v>
      </c>
      <c r="E38" s="17">
        <v>1.05</v>
      </c>
      <c r="F38" s="17">
        <v>257.76</v>
      </c>
      <c r="G38" s="33">
        <v>85533.74</v>
      </c>
      <c r="H38" s="18">
        <v>2744112.96</v>
      </c>
      <c r="I38" s="19">
        <v>792513.08</v>
      </c>
      <c r="J38" s="19">
        <v>-1322830.6200000001</v>
      </c>
      <c r="K38" s="19">
        <v>-69431.73</v>
      </c>
      <c r="L38" s="19">
        <v>0</v>
      </c>
      <c r="M38" s="18">
        <v>2144363.69</v>
      </c>
      <c r="N38" s="20">
        <f t="shared" si="1"/>
        <v>3536626.04</v>
      </c>
      <c r="O38" s="20">
        <f t="shared" ref="O38:O68" si="2">N38/F38</f>
        <v>13720.616232153941</v>
      </c>
      <c r="R38" s="1">
        <v>148.75</v>
      </c>
      <c r="S38" s="1">
        <v>154.12</v>
      </c>
      <c r="T38" s="1">
        <v>257.76</v>
      </c>
      <c r="U38" s="1">
        <v>2744112.96</v>
      </c>
      <c r="V38" s="1">
        <v>792513.08</v>
      </c>
      <c r="W38" s="1">
        <v>1322830.6200000001</v>
      </c>
      <c r="X38" s="1">
        <v>2144363.69</v>
      </c>
      <c r="Y38" s="1">
        <v>0</v>
      </c>
      <c r="Z38" s="1">
        <v>2144363.69</v>
      </c>
    </row>
    <row r="39" spans="1:28" x14ac:dyDescent="0.2">
      <c r="A39" s="16" t="s">
        <v>80</v>
      </c>
      <c r="B39" s="1" t="s">
        <v>81</v>
      </c>
      <c r="C39" s="17">
        <v>657.94999999999993</v>
      </c>
      <c r="D39" s="17">
        <v>27.66</v>
      </c>
      <c r="E39" s="17">
        <v>-1.86</v>
      </c>
      <c r="F39" s="17">
        <v>755.01</v>
      </c>
      <c r="G39" s="33">
        <v>35492.959999999999</v>
      </c>
      <c r="H39" s="18">
        <v>8037836.46</v>
      </c>
      <c r="I39" s="19">
        <v>0</v>
      </c>
      <c r="J39" s="19">
        <v>-1607852.22</v>
      </c>
      <c r="K39" s="19">
        <v>-81776.47</v>
      </c>
      <c r="L39" s="19">
        <v>0</v>
      </c>
      <c r="M39" s="18">
        <v>6348207.7700000005</v>
      </c>
      <c r="N39" s="20">
        <f t="shared" si="1"/>
        <v>8037836.46</v>
      </c>
      <c r="O39" s="20">
        <f t="shared" si="2"/>
        <v>10646</v>
      </c>
      <c r="R39" s="1">
        <v>626.88</v>
      </c>
      <c r="S39" s="1">
        <v>657.94999999999993</v>
      </c>
      <c r="T39" s="1">
        <v>755.01</v>
      </c>
      <c r="U39" s="1">
        <v>8037836.46</v>
      </c>
      <c r="V39" s="1">
        <v>0</v>
      </c>
      <c r="W39" s="1">
        <v>1607852.22</v>
      </c>
      <c r="X39" s="1">
        <v>6348207.7700000005</v>
      </c>
      <c r="Y39" s="1">
        <v>0</v>
      </c>
      <c r="Z39" s="1">
        <v>6348207.7700000005</v>
      </c>
      <c r="AA39" s="1">
        <v>0</v>
      </c>
      <c r="AB39" s="1">
        <v>5520491.9900000002</v>
      </c>
    </row>
    <row r="40" spans="1:28" x14ac:dyDescent="0.2">
      <c r="A40" s="16" t="s">
        <v>82</v>
      </c>
      <c r="B40" s="1" t="s">
        <v>83</v>
      </c>
      <c r="C40" s="17">
        <v>87.300000000000011</v>
      </c>
      <c r="D40" s="17">
        <v>1.72</v>
      </c>
      <c r="E40" s="17">
        <v>-1.9</v>
      </c>
      <c r="F40" s="17">
        <v>158.1</v>
      </c>
      <c r="G40" s="33">
        <v>82765.37</v>
      </c>
      <c r="H40" s="18">
        <v>1683132.6</v>
      </c>
      <c r="I40" s="19">
        <v>368388.12</v>
      </c>
      <c r="J40" s="19">
        <v>-785112.3</v>
      </c>
      <c r="K40" s="19">
        <v>-10362.959999999999</v>
      </c>
      <c r="L40" s="19">
        <v>0</v>
      </c>
      <c r="M40" s="18">
        <v>1256045.4600000002</v>
      </c>
      <c r="N40" s="20">
        <f t="shared" si="1"/>
        <v>2051520.7200000002</v>
      </c>
      <c r="O40" s="20">
        <f t="shared" si="2"/>
        <v>12976.095635673626</v>
      </c>
      <c r="R40" s="1">
        <v>89.93</v>
      </c>
      <c r="S40" s="1">
        <v>87.300000000000011</v>
      </c>
      <c r="T40" s="1">
        <v>158.1</v>
      </c>
      <c r="U40" s="1">
        <v>1683132.6</v>
      </c>
      <c r="V40" s="1">
        <v>368388.12</v>
      </c>
      <c r="W40" s="1">
        <v>785112.3</v>
      </c>
      <c r="X40" s="1">
        <v>1256045.4600000002</v>
      </c>
      <c r="Y40" s="1">
        <v>0</v>
      </c>
      <c r="Z40" s="1">
        <v>1256045.4600000002</v>
      </c>
      <c r="AA40" s="1">
        <v>0</v>
      </c>
      <c r="AB40" s="1">
        <v>1484700.4300000004</v>
      </c>
    </row>
    <row r="41" spans="1:28" x14ac:dyDescent="0.2">
      <c r="A41" s="16" t="s">
        <v>84</v>
      </c>
      <c r="B41" s="1" t="s">
        <v>85</v>
      </c>
      <c r="C41" s="17">
        <v>411.40000000000003</v>
      </c>
      <c r="D41" s="17">
        <v>19.25</v>
      </c>
      <c r="E41" s="17">
        <v>-0.88</v>
      </c>
      <c r="F41" s="17">
        <v>480.62</v>
      </c>
      <c r="G41" s="33">
        <v>81565.679999999993</v>
      </c>
      <c r="H41" s="18">
        <v>5116680.5199999996</v>
      </c>
      <c r="I41" s="19">
        <v>0</v>
      </c>
      <c r="J41" s="19">
        <v>-2352125.8199999998</v>
      </c>
      <c r="K41" s="19">
        <v>-48630.84</v>
      </c>
      <c r="L41" s="19">
        <v>0</v>
      </c>
      <c r="M41" s="18">
        <v>2715923.86</v>
      </c>
      <c r="N41" s="20">
        <f t="shared" si="1"/>
        <v>5116680.5199999996</v>
      </c>
      <c r="O41" s="20">
        <f t="shared" si="2"/>
        <v>10645.999999999998</v>
      </c>
      <c r="R41" s="1">
        <v>411.43999999999994</v>
      </c>
      <c r="S41" s="1">
        <v>411.40000000000003</v>
      </c>
      <c r="T41" s="1">
        <v>480.62</v>
      </c>
      <c r="U41" s="1">
        <v>5116680.5199999996</v>
      </c>
      <c r="V41" s="1">
        <v>0</v>
      </c>
      <c r="W41" s="1">
        <v>2352125.8199999998</v>
      </c>
      <c r="X41" s="1">
        <v>2715923.86</v>
      </c>
      <c r="Y41" s="1">
        <v>0</v>
      </c>
      <c r="Z41" s="1">
        <v>2715923.86</v>
      </c>
      <c r="AA41" s="1">
        <v>0</v>
      </c>
      <c r="AB41" s="1">
        <v>2445201.2999999998</v>
      </c>
    </row>
    <row r="42" spans="1:28" x14ac:dyDescent="0.2">
      <c r="A42" s="16" t="s">
        <v>86</v>
      </c>
      <c r="B42" s="1" t="s">
        <v>87</v>
      </c>
      <c r="C42" s="17">
        <v>321.72000000000003</v>
      </c>
      <c r="D42" s="17">
        <v>0</v>
      </c>
      <c r="E42" s="17">
        <v>-9.56</v>
      </c>
      <c r="F42" s="17">
        <v>382.97</v>
      </c>
      <c r="G42" s="33">
        <v>50587.75</v>
      </c>
      <c r="H42" s="18">
        <v>4077098.62</v>
      </c>
      <c r="I42" s="19">
        <v>0</v>
      </c>
      <c r="J42" s="19">
        <v>-1162415.3999999999</v>
      </c>
      <c r="K42" s="19">
        <v>-126696.23</v>
      </c>
      <c r="L42" s="19">
        <v>0</v>
      </c>
      <c r="M42" s="18">
        <v>2787986.99</v>
      </c>
      <c r="N42" s="20">
        <f t="shared" si="1"/>
        <v>4077098.62</v>
      </c>
      <c r="O42" s="20">
        <f t="shared" si="2"/>
        <v>10646</v>
      </c>
      <c r="R42" s="1">
        <v>328.96</v>
      </c>
      <c r="S42" s="1">
        <v>321.72000000000003</v>
      </c>
      <c r="T42" s="1">
        <v>382.97</v>
      </c>
      <c r="U42" s="1">
        <v>4077098.62</v>
      </c>
      <c r="V42" s="1">
        <v>0</v>
      </c>
      <c r="W42" s="1">
        <v>1162415.3999999999</v>
      </c>
      <c r="X42" s="1">
        <v>2787986.99</v>
      </c>
      <c r="Y42" s="1">
        <v>0</v>
      </c>
      <c r="Z42" s="1">
        <v>2787986.99</v>
      </c>
      <c r="AA42" s="1">
        <v>0</v>
      </c>
      <c r="AB42" s="1">
        <v>2944127.05</v>
      </c>
    </row>
    <row r="43" spans="1:28" x14ac:dyDescent="0.2">
      <c r="A43" s="16" t="s">
        <v>88</v>
      </c>
      <c r="B43" s="1" t="s">
        <v>89</v>
      </c>
      <c r="C43" s="17">
        <v>485.7</v>
      </c>
      <c r="D43" s="17">
        <v>0</v>
      </c>
      <c r="E43" s="17">
        <v>0</v>
      </c>
      <c r="F43" s="17">
        <v>565.63</v>
      </c>
      <c r="G43" s="33">
        <v>40170.42</v>
      </c>
      <c r="H43" s="18">
        <v>6021696.9800000004</v>
      </c>
      <c r="I43" s="19">
        <v>0</v>
      </c>
      <c r="J43" s="19">
        <v>-1363295.76</v>
      </c>
      <c r="K43" s="19">
        <v>-72296.009999999995</v>
      </c>
      <c r="L43" s="19">
        <v>0</v>
      </c>
      <c r="M43" s="18">
        <v>4586105.2100000009</v>
      </c>
      <c r="N43" s="20">
        <f t="shared" si="1"/>
        <v>6021696.9800000004</v>
      </c>
      <c r="O43" s="20">
        <f t="shared" si="2"/>
        <v>10646</v>
      </c>
      <c r="R43" s="1">
        <v>497.65999999999997</v>
      </c>
      <c r="S43" s="1">
        <v>485.7</v>
      </c>
      <c r="T43" s="1">
        <v>565.63</v>
      </c>
      <c r="U43" s="1">
        <v>6021696.9800000004</v>
      </c>
      <c r="V43" s="1">
        <v>0</v>
      </c>
      <c r="W43" s="1">
        <v>1363295.76</v>
      </c>
      <c r="X43" s="1">
        <v>4586105.2100000009</v>
      </c>
      <c r="Y43" s="1">
        <v>0</v>
      </c>
      <c r="Z43" s="1">
        <v>4586105.2100000009</v>
      </c>
      <c r="AA43" s="1">
        <v>0</v>
      </c>
      <c r="AB43" s="1">
        <v>4362024.45</v>
      </c>
    </row>
    <row r="44" spans="1:28" x14ac:dyDescent="0.2">
      <c r="A44" s="16" t="s">
        <v>90</v>
      </c>
      <c r="B44" s="1" t="s">
        <v>91</v>
      </c>
      <c r="C44" s="17">
        <v>377.85</v>
      </c>
      <c r="D44" s="17">
        <v>0</v>
      </c>
      <c r="E44" s="17">
        <v>-2.52</v>
      </c>
      <c r="F44" s="17">
        <v>433.53</v>
      </c>
      <c r="G44" s="33">
        <v>74450.210000000006</v>
      </c>
      <c r="H44" s="18">
        <v>4615360.38</v>
      </c>
      <c r="I44" s="19">
        <v>0</v>
      </c>
      <c r="J44" s="19">
        <v>-1936584.06</v>
      </c>
      <c r="K44" s="19">
        <v>-1333108.7499999998</v>
      </c>
      <c r="L44" s="19">
        <v>0</v>
      </c>
      <c r="M44" s="18">
        <v>1345667.57</v>
      </c>
      <c r="N44" s="20">
        <f t="shared" si="1"/>
        <v>4615360.38</v>
      </c>
      <c r="O44" s="20">
        <f t="shared" si="2"/>
        <v>10646</v>
      </c>
      <c r="R44" s="1">
        <v>390.5</v>
      </c>
      <c r="S44" s="1">
        <v>377.85</v>
      </c>
      <c r="T44" s="1">
        <v>433.53</v>
      </c>
      <c r="U44" s="1">
        <v>4615360.38</v>
      </c>
      <c r="V44" s="1">
        <v>0</v>
      </c>
      <c r="W44" s="1">
        <v>1936584.06</v>
      </c>
      <c r="X44" s="1">
        <v>1345667.57</v>
      </c>
      <c r="Y44" s="1">
        <v>0</v>
      </c>
      <c r="Z44" s="1">
        <v>1345667.57</v>
      </c>
      <c r="AA44" s="1">
        <v>0</v>
      </c>
      <c r="AB44" s="1">
        <v>1355715.3500000006</v>
      </c>
    </row>
    <row r="45" spans="1:28" x14ac:dyDescent="0.2">
      <c r="A45" s="16" t="s">
        <v>92</v>
      </c>
      <c r="B45" s="1" t="s">
        <v>93</v>
      </c>
      <c r="C45" s="17">
        <v>599.21</v>
      </c>
      <c r="D45" s="17">
        <v>0</v>
      </c>
      <c r="E45" s="17">
        <v>-9</v>
      </c>
      <c r="F45" s="17">
        <v>667.43</v>
      </c>
      <c r="G45" s="33">
        <v>85883.49</v>
      </c>
      <c r="H45" s="18">
        <v>7105459.7800000003</v>
      </c>
      <c r="I45" s="19">
        <v>346152.04</v>
      </c>
      <c r="J45" s="19">
        <v>-3299146.41</v>
      </c>
      <c r="K45" s="19">
        <v>-2069475.3299999998</v>
      </c>
      <c r="L45" s="19">
        <v>0</v>
      </c>
      <c r="M45" s="18">
        <v>2082990.0800000003</v>
      </c>
      <c r="N45" s="20">
        <f t="shared" si="1"/>
        <v>7451611.8200000003</v>
      </c>
      <c r="O45" s="20">
        <f t="shared" si="2"/>
        <v>11164.634223813735</v>
      </c>
      <c r="R45" s="1">
        <v>588.44000000000005</v>
      </c>
      <c r="S45" s="1">
        <v>599.21</v>
      </c>
      <c r="T45" s="1">
        <v>667.43</v>
      </c>
      <c r="U45" s="1">
        <v>7105459.7800000003</v>
      </c>
      <c r="V45" s="1">
        <v>346152.04</v>
      </c>
      <c r="W45" s="1">
        <v>3299146.41</v>
      </c>
      <c r="X45" s="1">
        <v>2082990.0800000003</v>
      </c>
      <c r="Y45" s="1">
        <v>0</v>
      </c>
      <c r="Z45" s="1">
        <v>2082990.0800000003</v>
      </c>
      <c r="AA45" s="1">
        <v>0</v>
      </c>
      <c r="AB45" s="1">
        <v>3422006.98</v>
      </c>
    </row>
    <row r="46" spans="1:28" x14ac:dyDescent="0.2">
      <c r="A46" s="16" t="s">
        <v>94</v>
      </c>
      <c r="B46" s="1" t="s">
        <v>95</v>
      </c>
      <c r="C46" s="17">
        <v>33.61</v>
      </c>
      <c r="D46" s="17">
        <v>21.39</v>
      </c>
      <c r="E46" s="17">
        <v>-12.17</v>
      </c>
      <c r="F46" s="17">
        <v>69.81</v>
      </c>
      <c r="G46" s="33">
        <v>8079</v>
      </c>
      <c r="H46" s="18">
        <v>743197.26</v>
      </c>
      <c r="I46" s="19">
        <v>0</v>
      </c>
      <c r="J46" s="19">
        <v>-33839.699999999997</v>
      </c>
      <c r="K46" s="19">
        <v>-185683.3</v>
      </c>
      <c r="L46" s="19">
        <v>0</v>
      </c>
      <c r="M46" s="18">
        <v>523674.26000000007</v>
      </c>
      <c r="N46" s="20">
        <f t="shared" si="1"/>
        <v>743197.26</v>
      </c>
      <c r="O46" s="20">
        <f t="shared" si="2"/>
        <v>10646</v>
      </c>
      <c r="R46" s="1">
        <v>28.419999999999998</v>
      </c>
      <c r="S46" s="1">
        <v>33.61</v>
      </c>
      <c r="T46" s="1">
        <v>69.81</v>
      </c>
      <c r="U46" s="1">
        <v>743197.26</v>
      </c>
      <c r="V46" s="1">
        <v>0</v>
      </c>
      <c r="W46" s="1">
        <v>33839.699999999997</v>
      </c>
      <c r="X46" s="1">
        <v>523674.26000000007</v>
      </c>
      <c r="Y46" s="1">
        <v>0</v>
      </c>
      <c r="Z46" s="1">
        <v>523674.26000000007</v>
      </c>
      <c r="AA46" s="1">
        <v>0</v>
      </c>
      <c r="AB46" s="1">
        <v>354551.98</v>
      </c>
    </row>
    <row r="47" spans="1:28" x14ac:dyDescent="0.2">
      <c r="A47" s="16" t="s">
        <v>96</v>
      </c>
      <c r="B47" s="1" t="s">
        <v>97</v>
      </c>
      <c r="C47" s="17">
        <v>306.61</v>
      </c>
      <c r="D47" s="17">
        <v>1.3</v>
      </c>
      <c r="E47" s="17">
        <v>0</v>
      </c>
      <c r="F47" s="17">
        <v>376.3</v>
      </c>
      <c r="G47" s="33">
        <v>44809.24</v>
      </c>
      <c r="H47" s="18">
        <v>4006089.8</v>
      </c>
      <c r="I47" s="19">
        <v>0</v>
      </c>
      <c r="J47" s="19">
        <v>-1011703.08</v>
      </c>
      <c r="K47" s="19">
        <v>-54179.759999999995</v>
      </c>
      <c r="L47" s="19">
        <v>0</v>
      </c>
      <c r="M47" s="18">
        <v>2940206.96</v>
      </c>
      <c r="N47" s="20">
        <f t="shared" si="1"/>
        <v>4006089.8</v>
      </c>
      <c r="O47" s="20">
        <f t="shared" si="2"/>
        <v>10646</v>
      </c>
      <c r="R47" s="1">
        <v>313.85000000000002</v>
      </c>
      <c r="S47" s="1">
        <v>306.61</v>
      </c>
      <c r="T47" s="1">
        <v>376.3</v>
      </c>
      <c r="U47" s="1">
        <v>4006089.8</v>
      </c>
      <c r="V47" s="1">
        <v>0</v>
      </c>
      <c r="W47" s="1">
        <v>1011703.08</v>
      </c>
      <c r="X47" s="1">
        <v>2940206.96</v>
      </c>
      <c r="Y47" s="1">
        <v>0</v>
      </c>
      <c r="Z47" s="1">
        <v>2940206.96</v>
      </c>
      <c r="AA47" s="1">
        <v>0</v>
      </c>
      <c r="AB47" s="1">
        <v>2864820.62</v>
      </c>
    </row>
    <row r="48" spans="1:28" x14ac:dyDescent="0.2">
      <c r="A48" s="16" t="s">
        <v>98</v>
      </c>
      <c r="B48" s="1" t="s">
        <v>99</v>
      </c>
      <c r="C48" s="17">
        <v>135.54</v>
      </c>
      <c r="D48" s="17">
        <v>0</v>
      </c>
      <c r="E48" s="17">
        <v>0</v>
      </c>
      <c r="F48" s="17">
        <v>216.18</v>
      </c>
      <c r="G48" s="33">
        <v>53698.28</v>
      </c>
      <c r="H48" s="18">
        <v>2301452.2799999998</v>
      </c>
      <c r="I48" s="19">
        <v>33408.33</v>
      </c>
      <c r="J48" s="19">
        <v>-696509.64</v>
      </c>
      <c r="K48" s="19">
        <v>-62119.02</v>
      </c>
      <c r="L48" s="19">
        <v>0</v>
      </c>
      <c r="M48" s="18">
        <v>1576231.9499999997</v>
      </c>
      <c r="N48" s="20">
        <f t="shared" si="1"/>
        <v>2334860.61</v>
      </c>
      <c r="O48" s="20">
        <f t="shared" si="2"/>
        <v>10800.539411601443</v>
      </c>
      <c r="R48" s="1">
        <v>129.82</v>
      </c>
      <c r="S48" s="1">
        <v>135.54</v>
      </c>
      <c r="T48" s="1">
        <v>216.18</v>
      </c>
      <c r="U48" s="1">
        <v>2301452.2799999998</v>
      </c>
      <c r="V48" s="1">
        <v>33408.33</v>
      </c>
      <c r="W48" s="1">
        <v>696509.64</v>
      </c>
      <c r="X48" s="1">
        <v>1576231.9499999997</v>
      </c>
      <c r="Y48" s="1">
        <v>0</v>
      </c>
      <c r="Z48" s="1">
        <v>1576231.9499999997</v>
      </c>
      <c r="AA48" s="1">
        <v>0</v>
      </c>
      <c r="AB48" s="1">
        <v>1366941.52</v>
      </c>
    </row>
    <row r="49" spans="1:28" x14ac:dyDescent="0.2">
      <c r="A49" s="16" t="s">
        <v>100</v>
      </c>
      <c r="B49" s="1" t="s">
        <v>101</v>
      </c>
      <c r="C49" s="17">
        <v>0</v>
      </c>
      <c r="D49" s="17">
        <v>0</v>
      </c>
      <c r="E49" s="17">
        <v>0</v>
      </c>
      <c r="F49" s="17">
        <v>0</v>
      </c>
      <c r="G49" s="33">
        <v>0</v>
      </c>
      <c r="H49" s="18">
        <v>0</v>
      </c>
      <c r="I49" s="19">
        <v>0</v>
      </c>
      <c r="J49" s="19">
        <v>0</v>
      </c>
      <c r="K49" s="19">
        <v>0</v>
      </c>
      <c r="L49" s="19">
        <v>0</v>
      </c>
      <c r="M49" s="18">
        <v>0</v>
      </c>
      <c r="N49" s="20">
        <f t="shared" si="1"/>
        <v>0</v>
      </c>
      <c r="O49" s="20" t="e">
        <f t="shared" si="2"/>
        <v>#DIV/0!</v>
      </c>
      <c r="R49" s="1">
        <v>8.879999999999999</v>
      </c>
      <c r="S49" s="1">
        <v>0</v>
      </c>
      <c r="T49" s="1">
        <v>0</v>
      </c>
      <c r="U49" s="1">
        <v>0</v>
      </c>
      <c r="V49" s="1">
        <v>147279.26999999999</v>
      </c>
      <c r="W49" s="1">
        <v>147279.26999999999</v>
      </c>
      <c r="X49" s="1">
        <v>0</v>
      </c>
      <c r="Y49" s="1">
        <v>0</v>
      </c>
      <c r="Z49" s="1">
        <v>0</v>
      </c>
      <c r="AA49" s="1">
        <v>0</v>
      </c>
      <c r="AB49" s="1">
        <v>16758.339999999997</v>
      </c>
    </row>
    <row r="50" spans="1:28" x14ac:dyDescent="0.2">
      <c r="A50" s="16" t="s">
        <v>102</v>
      </c>
      <c r="B50" s="1" t="s">
        <v>103</v>
      </c>
      <c r="C50" s="17">
        <v>119.49000000000001</v>
      </c>
      <c r="D50" s="17">
        <v>0</v>
      </c>
      <c r="E50" s="17">
        <v>1.74</v>
      </c>
      <c r="F50" s="17">
        <v>198.96</v>
      </c>
      <c r="G50" s="33">
        <v>46807.19</v>
      </c>
      <c r="H50" s="18">
        <v>2118128.16</v>
      </c>
      <c r="I50" s="19">
        <v>0</v>
      </c>
      <c r="J50" s="19">
        <v>-558765.54</v>
      </c>
      <c r="K50" s="19">
        <v>-25101.05</v>
      </c>
      <c r="L50" s="19">
        <v>0</v>
      </c>
      <c r="M50" s="18">
        <v>1534261.57</v>
      </c>
      <c r="N50" s="20">
        <f t="shared" si="1"/>
        <v>2118128.16</v>
      </c>
      <c r="O50" s="20">
        <f t="shared" si="2"/>
        <v>10646</v>
      </c>
      <c r="R50" s="1">
        <v>129.25</v>
      </c>
      <c r="S50" s="1">
        <v>119.49000000000001</v>
      </c>
      <c r="T50" s="1">
        <v>198.96</v>
      </c>
      <c r="U50" s="1">
        <v>2118128.16</v>
      </c>
      <c r="V50" s="1">
        <v>0</v>
      </c>
      <c r="W50" s="1">
        <v>558765.54</v>
      </c>
      <c r="X50" s="1">
        <v>1534261.57</v>
      </c>
      <c r="Y50" s="1">
        <v>0</v>
      </c>
      <c r="Z50" s="1">
        <v>1534261.57</v>
      </c>
      <c r="AA50" s="1">
        <v>0</v>
      </c>
      <c r="AB50" s="1">
        <v>1306779.2</v>
      </c>
    </row>
    <row r="51" spans="1:28" x14ac:dyDescent="0.2">
      <c r="A51" s="16" t="s">
        <v>104</v>
      </c>
      <c r="B51" s="1" t="s">
        <v>105</v>
      </c>
      <c r="C51" s="17">
        <v>228.54000000000002</v>
      </c>
      <c r="D51" s="17">
        <v>3.5</v>
      </c>
      <c r="E51" s="17">
        <v>-1.05</v>
      </c>
      <c r="F51" s="17">
        <v>319.70999999999998</v>
      </c>
      <c r="G51" s="33">
        <v>46117.02</v>
      </c>
      <c r="H51" s="18">
        <v>3403632.66</v>
      </c>
      <c r="I51" s="19">
        <v>0</v>
      </c>
      <c r="J51" s="19">
        <v>-884644.38</v>
      </c>
      <c r="K51" s="19">
        <v>-138300.45000000001</v>
      </c>
      <c r="L51" s="19">
        <v>0</v>
      </c>
      <c r="M51" s="18">
        <v>2380687.83</v>
      </c>
      <c r="N51" s="20">
        <f t="shared" si="1"/>
        <v>3403632.66</v>
      </c>
      <c r="O51" s="20">
        <f t="shared" si="2"/>
        <v>10646.000000000002</v>
      </c>
      <c r="R51" s="1">
        <v>240.98000000000002</v>
      </c>
      <c r="S51" s="1">
        <v>228.54000000000002</v>
      </c>
      <c r="T51" s="1">
        <v>319.70999999999998</v>
      </c>
      <c r="U51" s="1">
        <v>3403632.66</v>
      </c>
      <c r="V51" s="1">
        <v>0</v>
      </c>
      <c r="W51" s="1">
        <v>884644.38</v>
      </c>
      <c r="X51" s="1">
        <v>2380687.83</v>
      </c>
      <c r="Y51" s="1">
        <v>0</v>
      </c>
      <c r="Z51" s="1">
        <v>2380687.83</v>
      </c>
      <c r="AA51" s="1">
        <v>0</v>
      </c>
      <c r="AB51" s="1">
        <v>2492998.13</v>
      </c>
    </row>
    <row r="52" spans="1:28" x14ac:dyDescent="0.2">
      <c r="A52" s="16" t="s">
        <v>106</v>
      </c>
      <c r="B52" s="1" t="s">
        <v>107</v>
      </c>
      <c r="C52" s="17">
        <v>569.91</v>
      </c>
      <c r="D52" s="17">
        <v>0</v>
      </c>
      <c r="E52" s="17">
        <v>-1.82</v>
      </c>
      <c r="F52" s="17">
        <v>638.97</v>
      </c>
      <c r="G52" s="33">
        <v>49563.42</v>
      </c>
      <c r="H52" s="18">
        <v>6802474.6200000001</v>
      </c>
      <c r="I52" s="19">
        <v>0</v>
      </c>
      <c r="J52" s="19">
        <v>-1900172.22</v>
      </c>
      <c r="K52" s="19">
        <v>-60114.04</v>
      </c>
      <c r="L52" s="19">
        <v>0</v>
      </c>
      <c r="M52" s="18">
        <v>4842188.3600000003</v>
      </c>
      <c r="N52" s="20">
        <f t="shared" si="1"/>
        <v>6802474.6200000001</v>
      </c>
      <c r="O52" s="20">
        <f t="shared" si="2"/>
        <v>10646</v>
      </c>
      <c r="R52" s="1">
        <v>511.66999999999996</v>
      </c>
      <c r="S52" s="1">
        <v>569.91</v>
      </c>
      <c r="T52" s="1">
        <v>638.97</v>
      </c>
      <c r="U52" s="1">
        <v>6802474.6200000001</v>
      </c>
      <c r="V52" s="1">
        <v>0</v>
      </c>
      <c r="W52" s="1">
        <v>1900172.22</v>
      </c>
      <c r="X52" s="1">
        <v>4842188.3600000003</v>
      </c>
      <c r="Y52" s="1">
        <v>0</v>
      </c>
      <c r="Z52" s="1">
        <v>4842188.3600000003</v>
      </c>
      <c r="AA52" s="1">
        <v>0</v>
      </c>
      <c r="AB52" s="1">
        <v>4076831.8800000004</v>
      </c>
    </row>
    <row r="53" spans="1:28" x14ac:dyDescent="0.2">
      <c r="A53" s="16" t="s">
        <v>108</v>
      </c>
      <c r="B53" s="1" t="s">
        <v>109</v>
      </c>
      <c r="C53" s="17">
        <v>252.25</v>
      </c>
      <c r="D53" s="17">
        <v>13.82</v>
      </c>
      <c r="E53" s="17">
        <v>0</v>
      </c>
      <c r="F53" s="17">
        <v>349.22</v>
      </c>
      <c r="G53" s="33">
        <v>33360.550000000003</v>
      </c>
      <c r="H53" s="18">
        <v>3717796.12</v>
      </c>
      <c r="I53" s="19">
        <v>0</v>
      </c>
      <c r="J53" s="19">
        <v>-699010.32</v>
      </c>
      <c r="K53" s="19">
        <v>-523922.61</v>
      </c>
      <c r="L53" s="19">
        <v>0</v>
      </c>
      <c r="M53" s="18">
        <v>2494863.1900000004</v>
      </c>
      <c r="N53" s="20">
        <f t="shared" si="1"/>
        <v>3717796.12</v>
      </c>
      <c r="O53" s="20">
        <f t="shared" si="2"/>
        <v>10646</v>
      </c>
      <c r="R53" s="1">
        <v>260.69</v>
      </c>
      <c r="S53" s="1">
        <v>252.25</v>
      </c>
      <c r="T53" s="1">
        <v>349.22</v>
      </c>
      <c r="U53" s="1">
        <v>3717796.12</v>
      </c>
      <c r="V53" s="1">
        <v>0</v>
      </c>
      <c r="W53" s="1">
        <v>699010.32</v>
      </c>
      <c r="X53" s="1">
        <v>2494863.1900000004</v>
      </c>
      <c r="Y53" s="1">
        <v>0</v>
      </c>
      <c r="Z53" s="1">
        <v>2494863.1900000004</v>
      </c>
      <c r="AA53" s="1">
        <v>0</v>
      </c>
      <c r="AB53" s="1">
        <v>2280055.5100000007</v>
      </c>
    </row>
    <row r="54" spans="1:28" x14ac:dyDescent="0.2">
      <c r="A54" s="16" t="s">
        <v>110</v>
      </c>
      <c r="B54" s="1" t="s">
        <v>111</v>
      </c>
      <c r="C54" s="17">
        <v>26.84</v>
      </c>
      <c r="D54" s="17">
        <v>0</v>
      </c>
      <c r="E54" s="17">
        <v>0</v>
      </c>
      <c r="F54" s="17">
        <v>44.77</v>
      </c>
      <c r="G54" s="33">
        <v>81374.759999999995</v>
      </c>
      <c r="H54" s="18">
        <v>476621.42</v>
      </c>
      <c r="I54" s="19">
        <v>11094.37</v>
      </c>
      <c r="J54" s="19">
        <v>-218588.88</v>
      </c>
      <c r="K54" s="19">
        <v>-58880.17</v>
      </c>
      <c r="L54" s="19">
        <v>0</v>
      </c>
      <c r="M54" s="18">
        <v>210246.74</v>
      </c>
      <c r="N54" s="20">
        <f t="shared" si="1"/>
        <v>487715.79</v>
      </c>
      <c r="O54" s="20">
        <f t="shared" si="2"/>
        <v>10893.808130444493</v>
      </c>
      <c r="R54" s="1">
        <v>37.17</v>
      </c>
      <c r="S54" s="1">
        <v>26.84</v>
      </c>
      <c r="T54" s="1">
        <v>44.77</v>
      </c>
      <c r="U54" s="1">
        <v>476621.42</v>
      </c>
      <c r="V54" s="1">
        <v>11094.37</v>
      </c>
      <c r="W54" s="1">
        <v>218588.88</v>
      </c>
      <c r="X54" s="1">
        <v>210246.74</v>
      </c>
      <c r="Y54" s="1">
        <v>0</v>
      </c>
      <c r="Z54" s="1">
        <v>210246.74</v>
      </c>
      <c r="AA54" s="1">
        <v>0</v>
      </c>
      <c r="AB54" s="1">
        <v>237441.67000000004</v>
      </c>
    </row>
    <row r="55" spans="1:28" x14ac:dyDescent="0.2">
      <c r="A55" s="16" t="s">
        <v>112</v>
      </c>
      <c r="B55" s="1" t="s">
        <v>113</v>
      </c>
      <c r="C55" s="17">
        <v>7555</v>
      </c>
      <c r="D55" s="17">
        <v>0</v>
      </c>
      <c r="E55" s="17">
        <v>-0.74</v>
      </c>
      <c r="F55" s="17">
        <v>8415.34</v>
      </c>
      <c r="G55" s="33">
        <v>31569.7</v>
      </c>
      <c r="H55" s="18">
        <v>89589709.640000001</v>
      </c>
      <c r="I55" s="19">
        <v>0</v>
      </c>
      <c r="J55" s="19">
        <v>-15940185.539999999</v>
      </c>
      <c r="K55" s="19">
        <v>-2572424.0299999998</v>
      </c>
      <c r="L55" s="19">
        <v>0</v>
      </c>
      <c r="M55" s="18">
        <v>71077100.069999993</v>
      </c>
      <c r="N55" s="20">
        <f t="shared" si="1"/>
        <v>89589709.639999986</v>
      </c>
      <c r="O55" s="20">
        <f t="shared" si="2"/>
        <v>10645.999999999998</v>
      </c>
      <c r="R55" s="1">
        <v>7505.3099999999986</v>
      </c>
      <c r="S55" s="1">
        <v>7555</v>
      </c>
      <c r="T55" s="1">
        <v>8415.34</v>
      </c>
      <c r="U55" s="1">
        <v>89589709.640000001</v>
      </c>
      <c r="V55" s="1">
        <v>0</v>
      </c>
      <c r="W55" s="1">
        <v>15940185.539999999</v>
      </c>
      <c r="X55" s="1">
        <v>71077100.069999993</v>
      </c>
      <c r="Y55" s="1">
        <v>0</v>
      </c>
      <c r="Z55" s="1">
        <v>71077100.069999993</v>
      </c>
      <c r="AA55" s="1">
        <v>0</v>
      </c>
      <c r="AB55" s="1">
        <v>67865529.519999981</v>
      </c>
    </row>
    <row r="56" spans="1:28" x14ac:dyDescent="0.2">
      <c r="A56" s="16" t="s">
        <v>114</v>
      </c>
      <c r="B56" s="1" t="s">
        <v>115</v>
      </c>
      <c r="C56" s="17">
        <v>368.71999999999997</v>
      </c>
      <c r="D56" s="17">
        <v>14.25</v>
      </c>
      <c r="E56" s="17">
        <v>-2.98</v>
      </c>
      <c r="F56" s="17">
        <v>447.08</v>
      </c>
      <c r="G56" s="33">
        <v>38747.75</v>
      </c>
      <c r="H56" s="18">
        <v>4759613.68</v>
      </c>
      <c r="I56" s="19">
        <v>0</v>
      </c>
      <c r="J56" s="19">
        <v>-1039400.52</v>
      </c>
      <c r="K56" s="19">
        <v>-162319.72999999998</v>
      </c>
      <c r="L56" s="19">
        <v>0</v>
      </c>
      <c r="M56" s="18">
        <v>3557893.4299999997</v>
      </c>
      <c r="N56" s="20">
        <f t="shared" si="1"/>
        <v>4759613.68</v>
      </c>
      <c r="O56" s="20">
        <f t="shared" si="2"/>
        <v>10646</v>
      </c>
      <c r="R56" s="1">
        <v>373.78</v>
      </c>
      <c r="S56" s="1">
        <v>368.71999999999997</v>
      </c>
      <c r="T56" s="1">
        <v>447.08</v>
      </c>
      <c r="U56" s="1">
        <v>4759613.68</v>
      </c>
      <c r="V56" s="1">
        <v>0</v>
      </c>
      <c r="W56" s="1">
        <v>1039400.52</v>
      </c>
      <c r="X56" s="1">
        <v>3557893.4299999997</v>
      </c>
      <c r="Y56" s="1">
        <v>0</v>
      </c>
      <c r="Z56" s="1">
        <v>3557893.4299999997</v>
      </c>
      <c r="AA56" s="1">
        <v>0</v>
      </c>
      <c r="AB56" s="1">
        <v>3384832.7299999995</v>
      </c>
    </row>
    <row r="57" spans="1:28" x14ac:dyDescent="0.2">
      <c r="A57" s="16" t="s">
        <v>116</v>
      </c>
      <c r="B57" s="1" t="s">
        <v>117</v>
      </c>
      <c r="C57" s="17">
        <v>656.82999999999993</v>
      </c>
      <c r="D57" s="17">
        <v>11.42</v>
      </c>
      <c r="E57" s="17">
        <v>2.5099999999999998</v>
      </c>
      <c r="F57" s="17">
        <v>738.01</v>
      </c>
      <c r="G57" s="33">
        <v>22342.51</v>
      </c>
      <c r="H57" s="18">
        <v>7856854.46</v>
      </c>
      <c r="I57" s="19">
        <v>0</v>
      </c>
      <c r="J57" s="19">
        <v>-989339.64</v>
      </c>
      <c r="K57" s="19">
        <v>-154783.49</v>
      </c>
      <c r="L57" s="19">
        <v>0</v>
      </c>
      <c r="M57" s="18">
        <v>6712731.3300000001</v>
      </c>
      <c r="N57" s="20">
        <f t="shared" si="1"/>
        <v>7856854.46</v>
      </c>
      <c r="O57" s="20">
        <f t="shared" si="2"/>
        <v>10646</v>
      </c>
      <c r="R57" s="1">
        <v>566.41999999999996</v>
      </c>
      <c r="S57" s="1">
        <v>656.82999999999993</v>
      </c>
      <c r="T57" s="1">
        <v>738.01</v>
      </c>
      <c r="U57" s="1">
        <v>7856854.46</v>
      </c>
      <c r="V57" s="1">
        <v>0</v>
      </c>
      <c r="W57" s="1">
        <v>989339.64</v>
      </c>
      <c r="X57" s="1">
        <v>6712731.3300000001</v>
      </c>
      <c r="Y57" s="1">
        <v>0</v>
      </c>
      <c r="Z57" s="1">
        <v>6712731.3300000001</v>
      </c>
      <c r="AA57" s="1">
        <v>0</v>
      </c>
      <c r="AB57" s="1">
        <v>5524213.4799999995</v>
      </c>
    </row>
    <row r="58" spans="1:28" x14ac:dyDescent="0.2">
      <c r="A58" s="16" t="s">
        <v>118</v>
      </c>
      <c r="B58" s="1" t="s">
        <v>119</v>
      </c>
      <c r="C58" s="17">
        <v>168.67000000000002</v>
      </c>
      <c r="D58" s="17">
        <v>0</v>
      </c>
      <c r="E58" s="17">
        <v>-2.4300000000000002</v>
      </c>
      <c r="F58" s="17">
        <v>230.67</v>
      </c>
      <c r="G58" s="33">
        <v>33874.269999999997</v>
      </c>
      <c r="H58" s="18">
        <v>2455712.8199999998</v>
      </c>
      <c r="I58" s="19">
        <v>0</v>
      </c>
      <c r="J58" s="19">
        <v>-468826.74</v>
      </c>
      <c r="K58" s="19">
        <v>-44331.520000000004</v>
      </c>
      <c r="L58" s="19">
        <v>0</v>
      </c>
      <c r="M58" s="18">
        <v>1942554.5599999998</v>
      </c>
      <c r="N58" s="20">
        <f t="shared" si="1"/>
        <v>2455712.8199999998</v>
      </c>
      <c r="O58" s="20">
        <f t="shared" si="2"/>
        <v>10646</v>
      </c>
      <c r="R58" s="1">
        <v>171.21</v>
      </c>
      <c r="S58" s="1">
        <v>168.67000000000002</v>
      </c>
      <c r="T58" s="1">
        <v>230.67</v>
      </c>
      <c r="U58" s="1">
        <v>2455712.8199999998</v>
      </c>
      <c r="V58" s="1">
        <v>0</v>
      </c>
      <c r="W58" s="1">
        <v>468826.74</v>
      </c>
      <c r="X58" s="1">
        <v>1942554.5599999998</v>
      </c>
      <c r="Y58" s="1">
        <v>0</v>
      </c>
      <c r="Z58" s="1">
        <v>1942554.5599999998</v>
      </c>
      <c r="AA58" s="1">
        <v>0</v>
      </c>
      <c r="AB58" s="1">
        <v>1822766.1900000002</v>
      </c>
    </row>
    <row r="59" spans="1:28" x14ac:dyDescent="0.2">
      <c r="A59" s="16" t="s">
        <v>120</v>
      </c>
      <c r="B59" s="1" t="s">
        <v>121</v>
      </c>
      <c r="C59" s="17">
        <v>98.43</v>
      </c>
      <c r="D59" s="17">
        <v>0</v>
      </c>
      <c r="E59" s="17">
        <v>1.56</v>
      </c>
      <c r="F59" s="17">
        <v>146.93</v>
      </c>
      <c r="G59" s="33">
        <v>32572.35</v>
      </c>
      <c r="H59" s="18">
        <v>1564216.78</v>
      </c>
      <c r="I59" s="19">
        <v>0</v>
      </c>
      <c r="J59" s="19">
        <v>-287151.35999999999</v>
      </c>
      <c r="K59" s="19">
        <v>-37997.19</v>
      </c>
      <c r="L59" s="19">
        <v>0</v>
      </c>
      <c r="M59" s="18">
        <v>1239068.23</v>
      </c>
      <c r="N59" s="20">
        <f t="shared" si="1"/>
        <v>1564216.7799999998</v>
      </c>
      <c r="O59" s="20">
        <f t="shared" si="2"/>
        <v>10645.999999999998</v>
      </c>
      <c r="R59" s="1">
        <v>97.28</v>
      </c>
      <c r="S59" s="1">
        <v>98.43</v>
      </c>
      <c r="T59" s="1">
        <v>146.93</v>
      </c>
      <c r="U59" s="1">
        <v>1564216.78</v>
      </c>
      <c r="V59" s="1">
        <v>0</v>
      </c>
      <c r="W59" s="1">
        <v>287151.35999999999</v>
      </c>
      <c r="X59" s="1">
        <v>1239068.23</v>
      </c>
      <c r="Y59" s="1">
        <v>0</v>
      </c>
      <c r="Z59" s="1">
        <v>1239068.23</v>
      </c>
      <c r="AA59" s="1">
        <v>0</v>
      </c>
      <c r="AB59" s="1">
        <v>1102176.75</v>
      </c>
    </row>
    <row r="60" spans="1:28" x14ac:dyDescent="0.2">
      <c r="A60" s="16" t="s">
        <v>122</v>
      </c>
      <c r="B60" s="1" t="s">
        <v>123</v>
      </c>
      <c r="C60" s="17">
        <v>172.45</v>
      </c>
      <c r="D60" s="17">
        <v>16.59</v>
      </c>
      <c r="E60" s="17">
        <v>-7.41</v>
      </c>
      <c r="F60" s="17">
        <v>269.32</v>
      </c>
      <c r="G60" s="33">
        <v>46372.03</v>
      </c>
      <c r="H60" s="18">
        <v>2867180.72</v>
      </c>
      <c r="I60" s="19">
        <v>201380.13</v>
      </c>
      <c r="J60" s="19">
        <v>-749334.9</v>
      </c>
      <c r="K60" s="19">
        <v>-47577.119999999995</v>
      </c>
      <c r="L60" s="19">
        <v>0</v>
      </c>
      <c r="M60" s="18">
        <v>2271648.83</v>
      </c>
      <c r="N60" s="20">
        <f t="shared" si="1"/>
        <v>3068560.85</v>
      </c>
      <c r="O60" s="20">
        <f t="shared" si="2"/>
        <v>11393.735519085103</v>
      </c>
      <c r="R60" s="1">
        <v>158.61000000000001</v>
      </c>
      <c r="S60" s="1">
        <v>172.45</v>
      </c>
      <c r="T60" s="1">
        <v>269.32</v>
      </c>
      <c r="U60" s="1">
        <v>2867180.72</v>
      </c>
      <c r="V60" s="1">
        <v>201380.13</v>
      </c>
      <c r="W60" s="1">
        <v>749334.9</v>
      </c>
      <c r="X60" s="1">
        <v>2271648.83</v>
      </c>
      <c r="Y60" s="1">
        <v>0</v>
      </c>
      <c r="Z60" s="1">
        <v>2271648.83</v>
      </c>
      <c r="AA60" s="1">
        <v>0</v>
      </c>
      <c r="AB60" s="1">
        <v>2214771.17</v>
      </c>
    </row>
    <row r="61" spans="1:28" x14ac:dyDescent="0.2">
      <c r="A61" s="16" t="s">
        <v>124</v>
      </c>
      <c r="B61" s="1" t="s">
        <v>125</v>
      </c>
      <c r="C61" s="17">
        <v>336.75</v>
      </c>
      <c r="D61" s="17">
        <v>4.2699999999999996</v>
      </c>
      <c r="E61" s="17">
        <v>0</v>
      </c>
      <c r="F61" s="17">
        <v>408.48</v>
      </c>
      <c r="G61" s="33">
        <v>31852.2</v>
      </c>
      <c r="H61" s="18">
        <v>4348678.08</v>
      </c>
      <c r="I61" s="19">
        <v>0</v>
      </c>
      <c r="J61" s="19">
        <v>-780659.28</v>
      </c>
      <c r="K61" s="19">
        <v>-34444.03</v>
      </c>
      <c r="L61" s="19">
        <v>0</v>
      </c>
      <c r="M61" s="18">
        <v>3533574.77</v>
      </c>
      <c r="N61" s="20">
        <f t="shared" si="1"/>
        <v>4348678.08</v>
      </c>
      <c r="O61" s="20">
        <f t="shared" si="2"/>
        <v>10646</v>
      </c>
      <c r="R61" s="1">
        <v>316.89</v>
      </c>
      <c r="S61" s="1">
        <v>336.75</v>
      </c>
      <c r="T61" s="1">
        <v>408.48</v>
      </c>
      <c r="U61" s="1">
        <v>4348678.08</v>
      </c>
      <c r="V61" s="1">
        <v>0</v>
      </c>
      <c r="W61" s="1">
        <v>780659.28</v>
      </c>
      <c r="X61" s="1">
        <v>3533574.77</v>
      </c>
      <c r="Y61" s="1">
        <v>0</v>
      </c>
      <c r="Z61" s="1">
        <v>3533574.77</v>
      </c>
      <c r="AA61" s="1">
        <v>0</v>
      </c>
      <c r="AB61" s="1">
        <v>3137204.82</v>
      </c>
    </row>
    <row r="62" spans="1:28" x14ac:dyDescent="0.2">
      <c r="A62" s="16" t="s">
        <v>126</v>
      </c>
      <c r="B62" s="1" t="s">
        <v>127</v>
      </c>
      <c r="C62" s="17">
        <v>49.85</v>
      </c>
      <c r="D62" s="17">
        <v>5.97</v>
      </c>
      <c r="E62" s="17">
        <v>0</v>
      </c>
      <c r="F62" s="17">
        <v>99.68</v>
      </c>
      <c r="G62" s="33">
        <v>62353.05</v>
      </c>
      <c r="H62" s="18">
        <v>1061193.28</v>
      </c>
      <c r="I62" s="19">
        <v>267027.15999999997</v>
      </c>
      <c r="J62" s="19">
        <v>-372921.12</v>
      </c>
      <c r="K62" s="19">
        <v>-19095.59</v>
      </c>
      <c r="L62" s="19">
        <v>0</v>
      </c>
      <c r="M62" s="18">
        <v>936203.73</v>
      </c>
      <c r="N62" s="20">
        <f t="shared" si="1"/>
        <v>1328220.44</v>
      </c>
      <c r="O62" s="20">
        <f t="shared" si="2"/>
        <v>13324.843900481539</v>
      </c>
      <c r="R62" s="1">
        <v>53.79</v>
      </c>
      <c r="S62" s="1">
        <v>49.85</v>
      </c>
      <c r="T62" s="1">
        <v>99.68</v>
      </c>
      <c r="U62" s="1">
        <v>1061193.28</v>
      </c>
      <c r="V62" s="1">
        <v>267027.15999999997</v>
      </c>
      <c r="W62" s="1">
        <v>372921.12</v>
      </c>
      <c r="X62" s="1">
        <v>936203.73</v>
      </c>
      <c r="Y62" s="1">
        <v>0</v>
      </c>
      <c r="Z62" s="1">
        <v>936203.73</v>
      </c>
      <c r="AA62" s="1">
        <v>0</v>
      </c>
      <c r="AB62" s="1">
        <v>997121.53000000014</v>
      </c>
    </row>
    <row r="63" spans="1:28" x14ac:dyDescent="0.2">
      <c r="A63" s="16" t="s">
        <v>128</v>
      </c>
      <c r="B63" s="1" t="s">
        <v>129</v>
      </c>
      <c r="C63" s="17">
        <v>154.97999999999999</v>
      </c>
      <c r="D63" s="17">
        <v>4.91</v>
      </c>
      <c r="E63" s="17">
        <v>0</v>
      </c>
      <c r="F63" s="17">
        <v>241.59</v>
      </c>
      <c r="G63" s="33">
        <v>47059.26</v>
      </c>
      <c r="H63" s="18">
        <v>2571967.14</v>
      </c>
      <c r="I63" s="19">
        <v>101354.04</v>
      </c>
      <c r="J63" s="19">
        <v>-682142.82</v>
      </c>
      <c r="K63" s="19">
        <v>-44699.69</v>
      </c>
      <c r="L63" s="19">
        <v>0</v>
      </c>
      <c r="M63" s="18">
        <v>1946478.6700000004</v>
      </c>
      <c r="N63" s="20">
        <f t="shared" si="1"/>
        <v>2673321.1800000002</v>
      </c>
      <c r="O63" s="20">
        <f t="shared" si="2"/>
        <v>11065.529119582765</v>
      </c>
      <c r="R63" s="1">
        <v>161.79</v>
      </c>
      <c r="S63" s="1">
        <v>154.97999999999999</v>
      </c>
      <c r="T63" s="1">
        <v>241.59</v>
      </c>
      <c r="U63" s="1">
        <v>2571967.14</v>
      </c>
      <c r="V63" s="1">
        <v>101354.04</v>
      </c>
      <c r="W63" s="1">
        <v>682142.82</v>
      </c>
      <c r="X63" s="1">
        <v>1946478.6700000004</v>
      </c>
      <c r="Y63" s="1">
        <v>0</v>
      </c>
      <c r="Z63" s="1">
        <v>1946478.6700000004</v>
      </c>
      <c r="AA63" s="1">
        <v>0</v>
      </c>
      <c r="AB63" s="1">
        <v>2043943.94</v>
      </c>
    </row>
    <row r="64" spans="1:28" x14ac:dyDescent="0.2">
      <c r="A64" s="16" t="s">
        <v>130</v>
      </c>
      <c r="B64" s="1" t="s">
        <v>131</v>
      </c>
      <c r="C64" s="17">
        <v>166.91</v>
      </c>
      <c r="D64" s="17">
        <v>0</v>
      </c>
      <c r="E64" s="17">
        <v>-1.55</v>
      </c>
      <c r="F64" s="17">
        <v>275.61</v>
      </c>
      <c r="G64" s="33">
        <v>54202.5</v>
      </c>
      <c r="H64" s="18">
        <v>2934144.06</v>
      </c>
      <c r="I64" s="19">
        <v>422879.61</v>
      </c>
      <c r="J64" s="19">
        <v>-896325.06</v>
      </c>
      <c r="K64" s="19">
        <v>-37067.31</v>
      </c>
      <c r="L64" s="19">
        <v>0</v>
      </c>
      <c r="M64" s="18">
        <v>2423631.2999999998</v>
      </c>
      <c r="N64" s="20">
        <f t="shared" si="1"/>
        <v>3357023.67</v>
      </c>
      <c r="O64" s="20">
        <f t="shared" si="2"/>
        <v>12180.340589964078</v>
      </c>
      <c r="R64" s="1">
        <v>166.51</v>
      </c>
      <c r="S64" s="1">
        <v>166.91</v>
      </c>
      <c r="T64" s="1">
        <v>275.61</v>
      </c>
      <c r="U64" s="1">
        <v>2934144.06</v>
      </c>
      <c r="V64" s="1">
        <v>422879.61</v>
      </c>
      <c r="W64" s="1">
        <v>896325.06</v>
      </c>
      <c r="X64" s="1">
        <v>2423631.2999999998</v>
      </c>
      <c r="Y64" s="1">
        <v>0</v>
      </c>
      <c r="Z64" s="1">
        <v>2423631.2999999998</v>
      </c>
      <c r="AA64" s="1">
        <v>0</v>
      </c>
      <c r="AB64" s="1">
        <v>2334549.2400000002</v>
      </c>
    </row>
    <row r="65" spans="1:28" x14ac:dyDescent="0.2">
      <c r="A65" s="16" t="s">
        <v>132</v>
      </c>
      <c r="B65" s="1" t="s">
        <v>133</v>
      </c>
      <c r="C65" s="17">
        <v>248.10999999999999</v>
      </c>
      <c r="D65" s="17">
        <v>5.89</v>
      </c>
      <c r="E65" s="17">
        <v>0</v>
      </c>
      <c r="F65" s="17">
        <v>336.94</v>
      </c>
      <c r="G65" s="33">
        <v>44609.81</v>
      </c>
      <c r="H65" s="18">
        <v>3587063.24</v>
      </c>
      <c r="I65" s="19">
        <v>18579.5</v>
      </c>
      <c r="J65" s="19">
        <v>-901849.74</v>
      </c>
      <c r="K65" s="19">
        <v>-84945.47</v>
      </c>
      <c r="L65" s="19">
        <v>0</v>
      </c>
      <c r="M65" s="18">
        <v>2618847.5299999998</v>
      </c>
      <c r="N65" s="20">
        <f t="shared" si="1"/>
        <v>3605642.74</v>
      </c>
      <c r="O65" s="20">
        <f t="shared" si="2"/>
        <v>10701.14186502048</v>
      </c>
      <c r="R65" s="1">
        <v>256.88</v>
      </c>
      <c r="S65" s="1">
        <v>248.10999999999999</v>
      </c>
      <c r="T65" s="1">
        <v>336.94</v>
      </c>
      <c r="U65" s="1">
        <v>3587063.24</v>
      </c>
      <c r="V65" s="1">
        <v>18579.5</v>
      </c>
      <c r="W65" s="1">
        <v>901849.74</v>
      </c>
      <c r="X65" s="1">
        <v>2618847.5299999998</v>
      </c>
      <c r="Y65" s="1">
        <v>0</v>
      </c>
      <c r="Z65" s="1">
        <v>2618847.5299999998</v>
      </c>
      <c r="AA65" s="1">
        <v>0</v>
      </c>
      <c r="AB65" s="1">
        <v>2610112.71</v>
      </c>
    </row>
    <row r="66" spans="1:28" x14ac:dyDescent="0.2">
      <c r="A66" s="16" t="s">
        <v>134</v>
      </c>
      <c r="B66" s="1" t="s">
        <v>135</v>
      </c>
      <c r="C66" s="17">
        <v>230.66</v>
      </c>
      <c r="D66" s="17">
        <v>0</v>
      </c>
      <c r="E66" s="17">
        <v>-1.78</v>
      </c>
      <c r="F66" s="17">
        <v>311.51</v>
      </c>
      <c r="G66" s="33">
        <v>53313.279999999999</v>
      </c>
      <c r="H66" s="18">
        <v>3316335.46</v>
      </c>
      <c r="I66" s="19">
        <v>20577.37</v>
      </c>
      <c r="J66" s="19">
        <v>-996457.26</v>
      </c>
      <c r="K66" s="19">
        <v>-108462.29000000001</v>
      </c>
      <c r="L66" s="19">
        <v>0</v>
      </c>
      <c r="M66" s="18">
        <v>2231993.2800000003</v>
      </c>
      <c r="N66" s="20">
        <f t="shared" si="1"/>
        <v>3336912.83</v>
      </c>
      <c r="O66" s="20">
        <f t="shared" si="2"/>
        <v>10712.056852107477</v>
      </c>
      <c r="R66" s="1">
        <v>190.19</v>
      </c>
      <c r="S66" s="1">
        <v>230.66</v>
      </c>
      <c r="T66" s="1">
        <v>311.51</v>
      </c>
      <c r="U66" s="1">
        <v>3316335.46</v>
      </c>
      <c r="V66" s="1">
        <v>20577.37</v>
      </c>
      <c r="W66" s="1">
        <v>996457.26</v>
      </c>
      <c r="X66" s="1">
        <v>2231993.2800000003</v>
      </c>
      <c r="Y66" s="1">
        <v>0</v>
      </c>
      <c r="Z66" s="1">
        <v>2231993.2800000003</v>
      </c>
      <c r="AA66" s="1">
        <v>0</v>
      </c>
      <c r="AB66" s="1">
        <v>1839329.3999999997</v>
      </c>
    </row>
    <row r="67" spans="1:28" x14ac:dyDescent="0.2">
      <c r="A67" s="16" t="s">
        <v>136</v>
      </c>
      <c r="B67" s="1" t="s">
        <v>137</v>
      </c>
      <c r="C67" s="17">
        <v>267.20999999999998</v>
      </c>
      <c r="D67" s="17">
        <v>0</v>
      </c>
      <c r="E67" s="17">
        <v>0</v>
      </c>
      <c r="F67" s="17">
        <v>352.63</v>
      </c>
      <c r="G67" s="33">
        <v>37850.74</v>
      </c>
      <c r="H67" s="18">
        <v>3754098.98</v>
      </c>
      <c r="I67" s="19">
        <v>42915.64</v>
      </c>
      <c r="J67" s="19">
        <v>-800838.36</v>
      </c>
      <c r="K67" s="19">
        <v>-694103.96000000008</v>
      </c>
      <c r="L67" s="19">
        <v>0</v>
      </c>
      <c r="M67" s="18">
        <v>2302072.3000000003</v>
      </c>
      <c r="N67" s="20">
        <f t="shared" si="1"/>
        <v>3797014.62</v>
      </c>
      <c r="O67" s="20">
        <f t="shared" si="2"/>
        <v>10767.701613589315</v>
      </c>
      <c r="R67" s="1">
        <v>278.62</v>
      </c>
      <c r="S67" s="1">
        <v>267.20999999999998</v>
      </c>
      <c r="T67" s="1">
        <v>352.63</v>
      </c>
      <c r="U67" s="1">
        <v>3754098.98</v>
      </c>
      <c r="V67" s="1">
        <v>42915.64</v>
      </c>
      <c r="W67" s="1">
        <v>800838.36</v>
      </c>
      <c r="X67" s="1">
        <v>2302072.3000000003</v>
      </c>
      <c r="Y67" s="1">
        <v>0</v>
      </c>
      <c r="Z67" s="1">
        <v>2302072.3000000003</v>
      </c>
      <c r="AA67" s="1">
        <v>0</v>
      </c>
      <c r="AB67" s="1">
        <v>2468771.3499999996</v>
      </c>
    </row>
    <row r="68" spans="1:28" x14ac:dyDescent="0.2">
      <c r="A68" s="16" t="s">
        <v>138</v>
      </c>
      <c r="B68" s="1" t="s">
        <v>139</v>
      </c>
      <c r="C68" s="17">
        <v>363.72999999999996</v>
      </c>
      <c r="D68" s="17">
        <v>0.38</v>
      </c>
      <c r="E68" s="17">
        <v>-1.67</v>
      </c>
      <c r="F68" s="17">
        <v>428.58</v>
      </c>
      <c r="G68" s="33">
        <v>52500.85</v>
      </c>
      <c r="H68" s="18">
        <v>4562662.68</v>
      </c>
      <c r="I68" s="19">
        <v>0</v>
      </c>
      <c r="J68" s="19">
        <v>-1350048.78</v>
      </c>
      <c r="K68" s="19">
        <v>-127605.03000000001</v>
      </c>
      <c r="L68" s="19">
        <v>0</v>
      </c>
      <c r="M68" s="18">
        <v>3085008.8699999996</v>
      </c>
      <c r="N68" s="20">
        <f t="shared" si="1"/>
        <v>4562662.68</v>
      </c>
      <c r="O68" s="20">
        <f t="shared" si="2"/>
        <v>10646</v>
      </c>
      <c r="R68" s="1">
        <v>348.02</v>
      </c>
      <c r="S68" s="1">
        <v>363.72999999999996</v>
      </c>
      <c r="T68" s="1">
        <v>428.58</v>
      </c>
      <c r="U68" s="1">
        <v>4562662.68</v>
      </c>
      <c r="V68" s="1">
        <v>0</v>
      </c>
      <c r="W68" s="1">
        <v>1350048.78</v>
      </c>
      <c r="X68" s="1">
        <v>3085008.8699999996</v>
      </c>
      <c r="Y68" s="1">
        <v>0</v>
      </c>
      <c r="Z68" s="1">
        <v>3085008.8699999996</v>
      </c>
      <c r="AA68" s="1">
        <v>0</v>
      </c>
      <c r="AB68" s="1">
        <v>2901162.93</v>
      </c>
    </row>
    <row r="69" spans="1:28" x14ac:dyDescent="0.2">
      <c r="A69" s="16" t="s">
        <v>140</v>
      </c>
      <c r="B69" s="1" t="s">
        <v>141</v>
      </c>
      <c r="C69" s="17">
        <v>248.87</v>
      </c>
      <c r="D69" s="17">
        <v>0</v>
      </c>
      <c r="E69" s="17">
        <v>-0.09</v>
      </c>
      <c r="F69" s="17">
        <v>341.24</v>
      </c>
      <c r="G69" s="33">
        <v>44857.46</v>
      </c>
      <c r="H69" s="18">
        <v>3632841.04</v>
      </c>
      <c r="I69" s="19">
        <v>0</v>
      </c>
      <c r="J69" s="19">
        <v>-918429.54</v>
      </c>
      <c r="K69" s="19">
        <v>-27759.78</v>
      </c>
      <c r="L69" s="19">
        <v>0</v>
      </c>
      <c r="M69" s="18">
        <v>2686651.72</v>
      </c>
      <c r="N69" s="20">
        <f t="shared" si="1"/>
        <v>3632841.04</v>
      </c>
      <c r="O69" s="20">
        <f t="shared" ref="O69:O100" si="3">N69/F69</f>
        <v>10646</v>
      </c>
      <c r="R69" s="1">
        <v>229.68</v>
      </c>
      <c r="S69" s="1">
        <v>248.87</v>
      </c>
      <c r="T69" s="1">
        <v>341.24</v>
      </c>
      <c r="U69" s="1">
        <v>3632841.04</v>
      </c>
      <c r="V69" s="1">
        <v>0</v>
      </c>
      <c r="W69" s="1">
        <v>918429.54</v>
      </c>
      <c r="X69" s="1">
        <v>2686651.72</v>
      </c>
      <c r="Y69" s="1">
        <v>0</v>
      </c>
      <c r="Z69" s="1">
        <v>2686651.72</v>
      </c>
      <c r="AA69" s="1">
        <v>0</v>
      </c>
      <c r="AB69" s="1">
        <v>2271389.6700000004</v>
      </c>
    </row>
    <row r="70" spans="1:28" x14ac:dyDescent="0.2">
      <c r="A70" s="16" t="s">
        <v>142</v>
      </c>
      <c r="B70" s="1" t="s">
        <v>143</v>
      </c>
      <c r="C70" s="17">
        <v>112.91999999999999</v>
      </c>
      <c r="D70" s="17">
        <v>4.3</v>
      </c>
      <c r="E70" s="17">
        <v>0</v>
      </c>
      <c r="F70" s="17">
        <v>191.63</v>
      </c>
      <c r="G70" s="33">
        <v>60719.48</v>
      </c>
      <c r="H70" s="18">
        <v>2040092.98</v>
      </c>
      <c r="I70" s="19">
        <v>222739.27</v>
      </c>
      <c r="J70" s="19">
        <v>-698140.44</v>
      </c>
      <c r="K70" s="19">
        <v>-191662.91999999998</v>
      </c>
      <c r="L70" s="19">
        <v>0</v>
      </c>
      <c r="M70" s="18">
        <v>1373028.8900000001</v>
      </c>
      <c r="N70" s="20">
        <f t="shared" ref="N70:N131" si="4">M70-K70-J70</f>
        <v>2262832.25</v>
      </c>
      <c r="O70" s="20">
        <f t="shared" si="3"/>
        <v>11808.340291186139</v>
      </c>
      <c r="R70" s="1">
        <v>119.65</v>
      </c>
      <c r="S70" s="1">
        <v>112.91999999999999</v>
      </c>
      <c r="T70" s="1">
        <v>191.63</v>
      </c>
      <c r="U70" s="1">
        <v>2040092.98</v>
      </c>
      <c r="V70" s="1">
        <v>222739.27</v>
      </c>
      <c r="W70" s="1">
        <v>698140.44</v>
      </c>
      <c r="X70" s="1">
        <v>1373028.8900000001</v>
      </c>
      <c r="Y70" s="1">
        <v>0</v>
      </c>
      <c r="Z70" s="1">
        <v>1373028.8900000001</v>
      </c>
      <c r="AA70" s="1">
        <v>0</v>
      </c>
      <c r="AB70" s="1">
        <v>1661204.07</v>
      </c>
    </row>
    <row r="71" spans="1:28" x14ac:dyDescent="0.2">
      <c r="A71" s="16" t="s">
        <v>144</v>
      </c>
      <c r="B71" s="1" t="s">
        <v>145</v>
      </c>
      <c r="C71" s="17">
        <v>251.97000000000003</v>
      </c>
      <c r="D71" s="17">
        <v>12.3</v>
      </c>
      <c r="E71" s="17">
        <v>0</v>
      </c>
      <c r="F71" s="17">
        <v>350.7</v>
      </c>
      <c r="G71" s="33">
        <v>47489.57</v>
      </c>
      <c r="H71" s="18">
        <v>3733552.2</v>
      </c>
      <c r="I71" s="19">
        <v>0</v>
      </c>
      <c r="J71" s="19">
        <v>-999275.52000000002</v>
      </c>
      <c r="K71" s="19">
        <v>-38829.74</v>
      </c>
      <c r="L71" s="19">
        <v>0</v>
      </c>
      <c r="M71" s="18">
        <v>2695446.94</v>
      </c>
      <c r="N71" s="20">
        <f t="shared" si="4"/>
        <v>3733552.2</v>
      </c>
      <c r="O71" s="20">
        <f t="shared" si="3"/>
        <v>10646</v>
      </c>
      <c r="R71" s="1">
        <v>281.02999999999997</v>
      </c>
      <c r="S71" s="1">
        <v>251.97000000000003</v>
      </c>
      <c r="T71" s="1">
        <v>350.7</v>
      </c>
      <c r="U71" s="1">
        <v>3733552.2</v>
      </c>
      <c r="V71" s="1">
        <v>0</v>
      </c>
      <c r="W71" s="1">
        <v>999275.52000000002</v>
      </c>
      <c r="X71" s="1">
        <v>2695446.94</v>
      </c>
      <c r="Y71" s="1">
        <v>0</v>
      </c>
      <c r="Z71" s="1">
        <v>2695446.94</v>
      </c>
      <c r="AA71" s="1">
        <v>0</v>
      </c>
      <c r="AB71" s="1">
        <v>2659109.04</v>
      </c>
    </row>
    <row r="72" spans="1:28" x14ac:dyDescent="0.2">
      <c r="A72" s="16" t="s">
        <v>146</v>
      </c>
      <c r="B72" s="1" t="s">
        <v>147</v>
      </c>
      <c r="C72" s="17">
        <v>234.09</v>
      </c>
      <c r="D72" s="17">
        <v>11.12</v>
      </c>
      <c r="E72" s="17">
        <v>-3.58</v>
      </c>
      <c r="F72" s="17">
        <v>323.35000000000002</v>
      </c>
      <c r="G72" s="33">
        <v>35859.99</v>
      </c>
      <c r="H72" s="18">
        <v>3442384.1</v>
      </c>
      <c r="I72" s="19">
        <v>0</v>
      </c>
      <c r="J72" s="19">
        <v>-695719.68</v>
      </c>
      <c r="K72" s="19">
        <v>-133358.66</v>
      </c>
      <c r="L72" s="19">
        <v>0</v>
      </c>
      <c r="M72" s="18">
        <v>2613305.7599999998</v>
      </c>
      <c r="N72" s="20">
        <f t="shared" si="4"/>
        <v>3442384.1</v>
      </c>
      <c r="O72" s="20">
        <f t="shared" si="3"/>
        <v>10646</v>
      </c>
      <c r="R72" s="1">
        <v>230.34</v>
      </c>
      <c r="S72" s="1">
        <v>234.09</v>
      </c>
      <c r="T72" s="1">
        <v>323.35000000000002</v>
      </c>
      <c r="U72" s="1">
        <v>3442384.1</v>
      </c>
      <c r="V72" s="1">
        <v>0</v>
      </c>
      <c r="W72" s="1">
        <v>695719.68</v>
      </c>
      <c r="X72" s="1">
        <v>2613305.7599999998</v>
      </c>
      <c r="Y72" s="1">
        <v>0</v>
      </c>
      <c r="Z72" s="1">
        <v>2613305.7599999998</v>
      </c>
      <c r="AA72" s="1">
        <v>0</v>
      </c>
      <c r="AB72" s="1">
        <v>2534219.9500000007</v>
      </c>
    </row>
    <row r="73" spans="1:28" x14ac:dyDescent="0.2">
      <c r="A73" s="16" t="s">
        <v>148</v>
      </c>
      <c r="B73" s="1" t="s">
        <v>149</v>
      </c>
      <c r="C73" s="17">
        <v>104.69</v>
      </c>
      <c r="D73" s="17">
        <v>0</v>
      </c>
      <c r="E73" s="17">
        <v>1.92</v>
      </c>
      <c r="F73" s="17">
        <v>177.12</v>
      </c>
      <c r="G73" s="33">
        <v>69263.86</v>
      </c>
      <c r="H73" s="18">
        <v>1885619.52</v>
      </c>
      <c r="I73" s="19">
        <v>0</v>
      </c>
      <c r="J73" s="19">
        <v>-736080.84</v>
      </c>
      <c r="K73" s="19">
        <v>-29619.420000000002</v>
      </c>
      <c r="L73" s="19">
        <v>0</v>
      </c>
      <c r="M73" s="18">
        <v>1119919.2600000002</v>
      </c>
      <c r="N73" s="20">
        <f t="shared" si="4"/>
        <v>1885619.52</v>
      </c>
      <c r="O73" s="20">
        <f t="shared" si="3"/>
        <v>10646</v>
      </c>
      <c r="R73" s="1">
        <v>99.88</v>
      </c>
      <c r="S73" s="1">
        <v>104.69</v>
      </c>
      <c r="T73" s="1">
        <v>177.12</v>
      </c>
      <c r="U73" s="1">
        <v>1885619.52</v>
      </c>
      <c r="V73" s="1">
        <v>0</v>
      </c>
      <c r="W73" s="1">
        <v>736080.84</v>
      </c>
      <c r="X73" s="1">
        <v>1119919.2600000002</v>
      </c>
      <c r="Y73" s="1">
        <v>0</v>
      </c>
      <c r="Z73" s="1">
        <v>1119919.2600000002</v>
      </c>
      <c r="AA73" s="1">
        <v>0</v>
      </c>
      <c r="AB73" s="1">
        <v>961911.40999999992</v>
      </c>
    </row>
    <row r="74" spans="1:28" x14ac:dyDescent="0.2">
      <c r="A74" s="16" t="s">
        <v>150</v>
      </c>
      <c r="B74" s="1" t="s">
        <v>151</v>
      </c>
      <c r="C74" s="17">
        <v>440.92999999999995</v>
      </c>
      <c r="D74" s="17">
        <v>0</v>
      </c>
      <c r="E74" s="17">
        <v>0</v>
      </c>
      <c r="F74" s="17">
        <v>494.27</v>
      </c>
      <c r="G74" s="33">
        <v>39679.53</v>
      </c>
      <c r="H74" s="18">
        <v>5261998.42</v>
      </c>
      <c r="I74" s="19">
        <v>0</v>
      </c>
      <c r="J74" s="19">
        <v>-1176744.18</v>
      </c>
      <c r="K74" s="19">
        <v>-280706.17</v>
      </c>
      <c r="L74" s="19">
        <v>0</v>
      </c>
      <c r="M74" s="18">
        <v>3804548.0700000003</v>
      </c>
      <c r="N74" s="20">
        <f t="shared" si="4"/>
        <v>5261998.42</v>
      </c>
      <c r="O74" s="20">
        <f t="shared" si="3"/>
        <v>10646</v>
      </c>
      <c r="R74" s="1">
        <v>473.4</v>
      </c>
      <c r="S74" s="1">
        <v>440.92999999999995</v>
      </c>
      <c r="T74" s="1">
        <v>494.27</v>
      </c>
      <c r="U74" s="1">
        <v>5261998.42</v>
      </c>
      <c r="V74" s="1">
        <v>0</v>
      </c>
      <c r="W74" s="1">
        <v>1176744.18</v>
      </c>
      <c r="X74" s="1">
        <v>3804548.0700000003</v>
      </c>
      <c r="Y74" s="1">
        <v>0</v>
      </c>
      <c r="Z74" s="1">
        <v>3804548.0700000003</v>
      </c>
      <c r="AA74" s="1">
        <v>0</v>
      </c>
      <c r="AB74" s="1">
        <v>4147564.18</v>
      </c>
    </row>
    <row r="75" spans="1:28" x14ac:dyDescent="0.2">
      <c r="A75" s="16" t="s">
        <v>152</v>
      </c>
      <c r="B75" s="1" t="s">
        <v>153</v>
      </c>
      <c r="C75" s="17">
        <v>68.89</v>
      </c>
      <c r="D75" s="17">
        <v>1.43</v>
      </c>
      <c r="E75" s="17">
        <v>0</v>
      </c>
      <c r="F75" s="17">
        <v>115.22</v>
      </c>
      <c r="G75" s="33">
        <v>43068.79</v>
      </c>
      <c r="H75" s="18">
        <v>1226632.1200000001</v>
      </c>
      <c r="I75" s="19">
        <v>47893.27</v>
      </c>
      <c r="J75" s="19">
        <v>-297743.15999999997</v>
      </c>
      <c r="K75" s="19">
        <v>-22282.36</v>
      </c>
      <c r="L75" s="19">
        <v>0</v>
      </c>
      <c r="M75" s="18">
        <v>954499.87000000023</v>
      </c>
      <c r="N75" s="20">
        <f t="shared" si="4"/>
        <v>1274525.3900000001</v>
      </c>
      <c r="O75" s="20">
        <f t="shared" si="3"/>
        <v>11061.66802638431</v>
      </c>
      <c r="R75" s="1">
        <v>82.69</v>
      </c>
      <c r="S75" s="1">
        <v>68.89</v>
      </c>
      <c r="T75" s="1">
        <v>115.22</v>
      </c>
      <c r="U75" s="1">
        <v>1226632.1200000001</v>
      </c>
      <c r="V75" s="1">
        <v>47893.27</v>
      </c>
      <c r="W75" s="1">
        <v>297743.15999999997</v>
      </c>
      <c r="X75" s="1">
        <v>954499.87000000023</v>
      </c>
      <c r="Y75" s="1">
        <v>0</v>
      </c>
      <c r="Z75" s="1">
        <v>954499.87000000023</v>
      </c>
      <c r="AA75" s="1">
        <v>0</v>
      </c>
      <c r="AB75" s="1">
        <v>1015448.19</v>
      </c>
    </row>
    <row r="76" spans="1:28" x14ac:dyDescent="0.2">
      <c r="A76" s="16" t="s">
        <v>154</v>
      </c>
      <c r="B76" s="1" t="s">
        <v>155</v>
      </c>
      <c r="C76" s="17">
        <v>74.349999999999994</v>
      </c>
      <c r="D76" s="17">
        <v>2.65</v>
      </c>
      <c r="E76" s="17">
        <v>0.95</v>
      </c>
      <c r="F76" s="17">
        <v>140.99</v>
      </c>
      <c r="G76" s="33">
        <v>66660.070000000007</v>
      </c>
      <c r="H76" s="18">
        <v>1500979.54</v>
      </c>
      <c r="I76" s="19">
        <v>38387.65</v>
      </c>
      <c r="J76" s="19">
        <v>-563904.18000000005</v>
      </c>
      <c r="K76" s="19">
        <v>-22073.54</v>
      </c>
      <c r="L76" s="19">
        <v>0</v>
      </c>
      <c r="M76" s="18">
        <v>953389.46999999986</v>
      </c>
      <c r="N76" s="20">
        <f t="shared" si="4"/>
        <v>1539367.19</v>
      </c>
      <c r="O76" s="20">
        <f t="shared" si="3"/>
        <v>10918.272146960777</v>
      </c>
      <c r="R76" s="1">
        <v>70.77</v>
      </c>
      <c r="S76" s="1">
        <v>74.349999999999994</v>
      </c>
      <c r="T76" s="1">
        <v>140.99</v>
      </c>
      <c r="U76" s="1">
        <v>1500979.54</v>
      </c>
      <c r="V76" s="1">
        <v>38387.65</v>
      </c>
      <c r="W76" s="1">
        <v>563904.18000000005</v>
      </c>
      <c r="X76" s="1">
        <v>953389.46999999986</v>
      </c>
      <c r="Y76" s="1">
        <v>0</v>
      </c>
      <c r="Z76" s="1">
        <v>953389.46999999986</v>
      </c>
      <c r="AA76" s="1">
        <v>0</v>
      </c>
      <c r="AB76" s="1">
        <v>890032.21</v>
      </c>
    </row>
    <row r="77" spans="1:28" x14ac:dyDescent="0.2">
      <c r="A77" s="16" t="s">
        <v>156</v>
      </c>
      <c r="B77" s="1" t="s">
        <v>157</v>
      </c>
      <c r="C77" s="17">
        <v>339.29</v>
      </c>
      <c r="D77" s="17">
        <v>6.41</v>
      </c>
      <c r="E77" s="17">
        <v>0</v>
      </c>
      <c r="F77" s="17">
        <v>503.13</v>
      </c>
      <c r="G77" s="33">
        <v>43201.01</v>
      </c>
      <c r="H77" s="18">
        <v>5356321.9800000004</v>
      </c>
      <c r="I77" s="19">
        <v>319893.77</v>
      </c>
      <c r="J77" s="19">
        <v>-1304143.5</v>
      </c>
      <c r="K77" s="19">
        <v>-85790.28</v>
      </c>
      <c r="L77" s="19">
        <v>0</v>
      </c>
      <c r="M77" s="18">
        <v>4286281.97</v>
      </c>
      <c r="N77" s="20">
        <f t="shared" si="4"/>
        <v>5676215.75</v>
      </c>
      <c r="O77" s="20">
        <f t="shared" si="3"/>
        <v>11281.807385765111</v>
      </c>
      <c r="R77" s="1">
        <v>333.49</v>
      </c>
      <c r="S77" s="1">
        <v>339.29</v>
      </c>
      <c r="T77" s="1">
        <v>503.13</v>
      </c>
      <c r="U77" s="1">
        <v>5356321.9800000004</v>
      </c>
      <c r="V77" s="1">
        <v>319893.77</v>
      </c>
      <c r="W77" s="1">
        <v>1304143.5</v>
      </c>
      <c r="X77" s="1">
        <v>4286281.97</v>
      </c>
      <c r="Y77" s="1">
        <v>0</v>
      </c>
      <c r="Z77" s="1">
        <v>4286281.97</v>
      </c>
      <c r="AA77" s="1">
        <v>0</v>
      </c>
      <c r="AB77" s="1">
        <v>3435066.0800000005</v>
      </c>
    </row>
    <row r="78" spans="1:28" x14ac:dyDescent="0.2">
      <c r="A78" s="16" t="s">
        <v>158</v>
      </c>
      <c r="B78" s="1" t="s">
        <v>159</v>
      </c>
      <c r="C78" s="17">
        <v>30.909999999999997</v>
      </c>
      <c r="D78" s="17">
        <v>0</v>
      </c>
      <c r="E78" s="17">
        <v>0</v>
      </c>
      <c r="F78" s="17">
        <v>51.78</v>
      </c>
      <c r="G78" s="33">
        <v>104235.59</v>
      </c>
      <c r="H78" s="18">
        <v>551249.88</v>
      </c>
      <c r="I78" s="19">
        <v>174823.79</v>
      </c>
      <c r="J78" s="19">
        <v>-323839.14</v>
      </c>
      <c r="K78" s="19">
        <v>-16461.23</v>
      </c>
      <c r="L78" s="19">
        <v>0</v>
      </c>
      <c r="M78" s="18">
        <v>385773.30000000005</v>
      </c>
      <c r="N78" s="20">
        <f t="shared" si="4"/>
        <v>726073.67</v>
      </c>
      <c r="O78" s="20">
        <f t="shared" si="3"/>
        <v>14022.28022402472</v>
      </c>
      <c r="R78" s="1">
        <v>31.620000000000005</v>
      </c>
      <c r="S78" s="1">
        <v>30.909999999999997</v>
      </c>
      <c r="T78" s="1">
        <v>51.78</v>
      </c>
      <c r="U78" s="1">
        <v>551249.88</v>
      </c>
      <c r="V78" s="1">
        <v>174823.79</v>
      </c>
      <c r="W78" s="1">
        <v>323839.14</v>
      </c>
      <c r="X78" s="1">
        <v>385773.30000000005</v>
      </c>
      <c r="Y78" s="1">
        <v>0</v>
      </c>
      <c r="Z78" s="1">
        <v>385773.30000000005</v>
      </c>
      <c r="AA78" s="1">
        <v>0</v>
      </c>
      <c r="AB78" s="1">
        <v>462996.9</v>
      </c>
    </row>
    <row r="79" spans="1:28" x14ac:dyDescent="0.2">
      <c r="A79" s="16" t="s">
        <v>160</v>
      </c>
      <c r="B79" s="1" t="s">
        <v>161</v>
      </c>
      <c r="C79" s="17">
        <v>124.22999999999999</v>
      </c>
      <c r="D79" s="17">
        <v>2.95</v>
      </c>
      <c r="E79" s="17">
        <v>0</v>
      </c>
      <c r="F79" s="17">
        <v>208.66</v>
      </c>
      <c r="G79" s="33">
        <v>45846.68</v>
      </c>
      <c r="H79" s="18">
        <v>2221394.36</v>
      </c>
      <c r="I79" s="19">
        <v>0</v>
      </c>
      <c r="J79" s="19">
        <v>-573982.14</v>
      </c>
      <c r="K79" s="19">
        <v>-117028.54999999999</v>
      </c>
      <c r="L79" s="19">
        <v>0</v>
      </c>
      <c r="M79" s="18">
        <v>1530383.6699999997</v>
      </c>
      <c r="N79" s="20">
        <f t="shared" si="4"/>
        <v>2221394.36</v>
      </c>
      <c r="O79" s="20">
        <f t="shared" si="3"/>
        <v>10646</v>
      </c>
      <c r="R79" s="1">
        <v>127.72</v>
      </c>
      <c r="S79" s="1">
        <v>124.22999999999999</v>
      </c>
      <c r="T79" s="1">
        <v>208.66</v>
      </c>
      <c r="U79" s="1">
        <v>2221394.36</v>
      </c>
      <c r="V79" s="1">
        <v>0</v>
      </c>
      <c r="W79" s="1">
        <v>573982.14</v>
      </c>
      <c r="X79" s="1">
        <v>1530383.6699999997</v>
      </c>
      <c r="Y79" s="1">
        <v>0</v>
      </c>
      <c r="Z79" s="1">
        <v>1530383.6699999997</v>
      </c>
      <c r="AA79" s="1">
        <v>0</v>
      </c>
      <c r="AB79" s="1">
        <v>1484598</v>
      </c>
    </row>
    <row r="80" spans="1:28" x14ac:dyDescent="0.2">
      <c r="A80" s="16" t="s">
        <v>162</v>
      </c>
      <c r="B80" s="1" t="s">
        <v>163</v>
      </c>
      <c r="C80" s="17">
        <v>214.63</v>
      </c>
      <c r="D80" s="17">
        <v>8.94</v>
      </c>
      <c r="E80" s="17">
        <v>0.74</v>
      </c>
      <c r="F80" s="17">
        <v>310.19</v>
      </c>
      <c r="G80" s="33">
        <v>36154.639999999999</v>
      </c>
      <c r="H80" s="18">
        <v>3302282.74</v>
      </c>
      <c r="I80" s="19">
        <v>0</v>
      </c>
      <c r="J80" s="19">
        <v>-672888.54</v>
      </c>
      <c r="K80" s="19">
        <v>-56210.700000000004</v>
      </c>
      <c r="L80" s="19">
        <v>0</v>
      </c>
      <c r="M80" s="18">
        <v>2573183.5</v>
      </c>
      <c r="N80" s="20">
        <f t="shared" si="4"/>
        <v>3302282.74</v>
      </c>
      <c r="O80" s="20">
        <f t="shared" si="3"/>
        <v>10646</v>
      </c>
      <c r="R80" s="1">
        <v>197.43</v>
      </c>
      <c r="S80" s="1">
        <v>214.63</v>
      </c>
      <c r="T80" s="1">
        <v>310.19</v>
      </c>
      <c r="U80" s="1">
        <v>3302282.74</v>
      </c>
      <c r="V80" s="1">
        <v>0</v>
      </c>
      <c r="W80" s="1">
        <v>672888.54</v>
      </c>
      <c r="X80" s="1">
        <v>2573183.5</v>
      </c>
      <c r="Y80" s="1">
        <v>0</v>
      </c>
      <c r="Z80" s="1">
        <v>2573183.5</v>
      </c>
      <c r="AA80" s="1">
        <v>0</v>
      </c>
      <c r="AB80" s="1">
        <v>2171737.1199999996</v>
      </c>
    </row>
    <row r="81" spans="1:28" x14ac:dyDescent="0.2">
      <c r="A81" s="16" t="s">
        <v>164</v>
      </c>
      <c r="B81" s="1" t="s">
        <v>165</v>
      </c>
      <c r="C81" s="17">
        <v>1996.2999999999997</v>
      </c>
      <c r="D81" s="17">
        <v>118.34</v>
      </c>
      <c r="E81" s="17">
        <v>-11.44</v>
      </c>
      <c r="F81" s="17">
        <v>2370.75</v>
      </c>
      <c r="G81" s="33">
        <v>115735.14</v>
      </c>
      <c r="H81" s="18">
        <v>25239004.5</v>
      </c>
      <c r="I81" s="19">
        <v>0</v>
      </c>
      <c r="J81" s="19">
        <v>-14962829.01</v>
      </c>
      <c r="K81" s="19">
        <v>-4525278.8899999997</v>
      </c>
      <c r="L81" s="19">
        <v>0</v>
      </c>
      <c r="M81" s="18">
        <v>5750896.6000000006</v>
      </c>
      <c r="N81" s="20">
        <f t="shared" si="4"/>
        <v>25239004.5</v>
      </c>
      <c r="O81" s="20">
        <f t="shared" si="3"/>
        <v>10646</v>
      </c>
      <c r="R81" s="1">
        <v>1842.9</v>
      </c>
      <c r="S81" s="1">
        <v>1996.2999999999997</v>
      </c>
      <c r="T81" s="1">
        <v>2370.75</v>
      </c>
      <c r="U81" s="1">
        <v>25239004.5</v>
      </c>
      <c r="V81" s="1">
        <v>0</v>
      </c>
      <c r="W81" s="1">
        <v>14962829.01</v>
      </c>
      <c r="X81" s="1">
        <v>5750896.6000000006</v>
      </c>
      <c r="Y81" s="1">
        <v>0</v>
      </c>
      <c r="Z81" s="1">
        <v>5750896.6000000006</v>
      </c>
      <c r="AA81" s="1">
        <v>0</v>
      </c>
      <c r="AB81" s="1">
        <v>13671676.659999998</v>
      </c>
    </row>
    <row r="82" spans="1:28" x14ac:dyDescent="0.2">
      <c r="A82" s="16" t="s">
        <v>166</v>
      </c>
      <c r="B82" s="1" t="s">
        <v>167</v>
      </c>
      <c r="C82" s="17">
        <v>302.33999999999997</v>
      </c>
      <c r="D82" s="17">
        <v>18.95</v>
      </c>
      <c r="E82" s="17">
        <v>-2.77</v>
      </c>
      <c r="F82" s="17">
        <v>392.87</v>
      </c>
      <c r="G82" s="33">
        <v>93140.56</v>
      </c>
      <c r="H82" s="18">
        <v>4182494.02</v>
      </c>
      <c r="I82" s="19">
        <v>0</v>
      </c>
      <c r="J82" s="19">
        <v>-2169392.23</v>
      </c>
      <c r="K82" s="19">
        <v>-1217958.17</v>
      </c>
      <c r="L82" s="19">
        <v>0</v>
      </c>
      <c r="M82" s="18">
        <v>795143.62000000011</v>
      </c>
      <c r="N82" s="20">
        <f t="shared" si="4"/>
        <v>4182494.02</v>
      </c>
      <c r="O82" s="20">
        <f t="shared" si="3"/>
        <v>10646</v>
      </c>
      <c r="R82" s="1">
        <v>253.81</v>
      </c>
      <c r="S82" s="1">
        <v>302.33999999999997</v>
      </c>
      <c r="T82" s="1">
        <v>392.87</v>
      </c>
      <c r="U82" s="1">
        <v>4182494.02</v>
      </c>
      <c r="V82" s="1">
        <v>0</v>
      </c>
      <c r="W82" s="1">
        <v>2169392.23</v>
      </c>
      <c r="X82" s="1">
        <v>795143.62000000011</v>
      </c>
      <c r="Y82" s="1">
        <v>0</v>
      </c>
      <c r="Z82" s="1">
        <v>795143.62000000011</v>
      </c>
      <c r="AA82" s="1">
        <v>0</v>
      </c>
      <c r="AB82" s="1">
        <v>1548370.69</v>
      </c>
    </row>
    <row r="83" spans="1:28" x14ac:dyDescent="0.2">
      <c r="A83" s="16" t="s">
        <v>168</v>
      </c>
      <c r="B83" s="1" t="s">
        <v>169</v>
      </c>
      <c r="C83" s="17">
        <v>124.44</v>
      </c>
      <c r="D83" s="17">
        <v>19.559999999999999</v>
      </c>
      <c r="E83" s="17">
        <v>0</v>
      </c>
      <c r="F83" s="17">
        <v>194.79</v>
      </c>
      <c r="G83" s="33">
        <v>58520.74</v>
      </c>
      <c r="H83" s="18">
        <v>2073734.34</v>
      </c>
      <c r="I83" s="19">
        <v>0</v>
      </c>
      <c r="J83" s="19">
        <v>-662375.94999999995</v>
      </c>
      <c r="K83" s="19">
        <v>-230847.56</v>
      </c>
      <c r="L83" s="19">
        <v>0</v>
      </c>
      <c r="M83" s="18">
        <v>1180510.83</v>
      </c>
      <c r="N83" s="20">
        <f t="shared" si="4"/>
        <v>2073734.34</v>
      </c>
      <c r="O83" s="20">
        <f t="shared" si="3"/>
        <v>10646</v>
      </c>
      <c r="R83" s="1">
        <v>116.30000000000001</v>
      </c>
      <c r="S83" s="1">
        <v>124.44</v>
      </c>
      <c r="T83" s="1">
        <v>194.79</v>
      </c>
      <c r="U83" s="1">
        <v>2073734.34</v>
      </c>
      <c r="V83" s="1">
        <v>0</v>
      </c>
      <c r="W83" s="1">
        <v>662375.95000000007</v>
      </c>
      <c r="X83" s="1">
        <v>1180510.83</v>
      </c>
      <c r="Y83" s="1">
        <v>0</v>
      </c>
      <c r="Z83" s="1">
        <v>1180510.83</v>
      </c>
      <c r="AA83" s="1">
        <v>0</v>
      </c>
      <c r="AB83" s="1">
        <v>973016.91000000015</v>
      </c>
    </row>
    <row r="84" spans="1:28" x14ac:dyDescent="0.2">
      <c r="A84" s="16" t="s">
        <v>170</v>
      </c>
      <c r="B84" s="1" t="s">
        <v>171</v>
      </c>
      <c r="C84" s="17">
        <v>0</v>
      </c>
      <c r="D84" s="17">
        <v>0</v>
      </c>
      <c r="E84" s="17">
        <v>0</v>
      </c>
      <c r="F84" s="17">
        <v>0</v>
      </c>
      <c r="G84" s="33">
        <v>0</v>
      </c>
      <c r="H84" s="18">
        <v>0</v>
      </c>
      <c r="I84" s="19">
        <v>0</v>
      </c>
      <c r="J84" s="19">
        <v>0</v>
      </c>
      <c r="K84" s="19">
        <v>0</v>
      </c>
      <c r="L84" s="19">
        <v>0</v>
      </c>
      <c r="M84" s="18">
        <v>0</v>
      </c>
      <c r="N84" s="20">
        <f t="shared" si="4"/>
        <v>0</v>
      </c>
      <c r="O84" s="20" t="e">
        <f t="shared" si="3"/>
        <v>#DIV/0!</v>
      </c>
      <c r="R84" s="1">
        <v>0</v>
      </c>
      <c r="S84" s="1">
        <v>0</v>
      </c>
      <c r="T84" s="1">
        <v>0</v>
      </c>
      <c r="U84" s="1">
        <v>0</v>
      </c>
      <c r="V84" s="1">
        <v>12794.57</v>
      </c>
      <c r="W84" s="1">
        <v>12794.57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</row>
    <row r="85" spans="1:28" x14ac:dyDescent="0.2">
      <c r="A85" s="16" t="s">
        <v>172</v>
      </c>
      <c r="B85" s="1" t="s">
        <v>173</v>
      </c>
      <c r="C85" s="17">
        <v>5</v>
      </c>
      <c r="D85" s="17">
        <v>3</v>
      </c>
      <c r="E85" s="17">
        <v>0</v>
      </c>
      <c r="F85" s="17">
        <v>12.74</v>
      </c>
      <c r="G85" s="33">
        <v>391914.6</v>
      </c>
      <c r="H85" s="18">
        <v>135630.04</v>
      </c>
      <c r="I85" s="19">
        <v>3037.29</v>
      </c>
      <c r="J85" s="19">
        <v>-138667.33000000002</v>
      </c>
      <c r="K85" s="19">
        <v>0</v>
      </c>
      <c r="L85" s="19">
        <v>0</v>
      </c>
      <c r="M85" s="18">
        <v>0</v>
      </c>
      <c r="N85" s="20">
        <f t="shared" si="4"/>
        <v>138667.33000000002</v>
      </c>
      <c r="O85" s="20">
        <f t="shared" si="3"/>
        <v>10884.405808477239</v>
      </c>
      <c r="R85" s="1">
        <v>11.620000000000001</v>
      </c>
      <c r="S85" s="1">
        <v>5</v>
      </c>
      <c r="T85" s="1">
        <v>12.74</v>
      </c>
      <c r="U85" s="1">
        <v>135630.04</v>
      </c>
      <c r="V85" s="1">
        <v>3037.29</v>
      </c>
      <c r="W85" s="1">
        <v>138667.33000000002</v>
      </c>
      <c r="X85" s="1">
        <v>0</v>
      </c>
      <c r="Y85" s="1">
        <v>0</v>
      </c>
      <c r="Z85" s="1">
        <v>0</v>
      </c>
      <c r="AA85" s="1">
        <v>0</v>
      </c>
      <c r="AB85" s="1">
        <v>17129.409999999967</v>
      </c>
    </row>
    <row r="86" spans="1:28" x14ac:dyDescent="0.2">
      <c r="A86" s="16" t="s">
        <v>174</v>
      </c>
      <c r="B86" s="1" t="s">
        <v>175</v>
      </c>
      <c r="C86" s="17">
        <v>187.37</v>
      </c>
      <c r="D86" s="17">
        <v>9.7899999999999991</v>
      </c>
      <c r="E86" s="17">
        <v>0</v>
      </c>
      <c r="F86" s="17">
        <v>277.52999999999997</v>
      </c>
      <c r="G86" s="33">
        <v>47684.42</v>
      </c>
      <c r="H86" s="18">
        <v>2954584.38</v>
      </c>
      <c r="I86" s="19">
        <v>0</v>
      </c>
      <c r="J86" s="19">
        <v>-743494.83</v>
      </c>
      <c r="K86" s="19">
        <v>-494414.83999999997</v>
      </c>
      <c r="L86" s="19">
        <v>0</v>
      </c>
      <c r="M86" s="18">
        <v>1716674.71</v>
      </c>
      <c r="N86" s="20">
        <f t="shared" si="4"/>
        <v>2954584.38</v>
      </c>
      <c r="O86" s="20">
        <f t="shared" si="3"/>
        <v>10646</v>
      </c>
      <c r="R86" s="1">
        <v>221.72000000000003</v>
      </c>
      <c r="S86" s="1">
        <v>187.37</v>
      </c>
      <c r="T86" s="1">
        <v>277.52999999999997</v>
      </c>
      <c r="U86" s="1">
        <v>2954584.38</v>
      </c>
      <c r="V86" s="1">
        <v>0</v>
      </c>
      <c r="W86" s="1">
        <v>743494.83</v>
      </c>
      <c r="X86" s="1">
        <v>1716674.71</v>
      </c>
      <c r="Y86" s="1">
        <v>0</v>
      </c>
      <c r="Z86" s="1">
        <v>1716674.71</v>
      </c>
      <c r="AA86" s="1">
        <v>0</v>
      </c>
      <c r="AB86" s="1">
        <v>1833194.2500000002</v>
      </c>
    </row>
    <row r="87" spans="1:28" x14ac:dyDescent="0.2">
      <c r="A87" s="16" t="s">
        <v>176</v>
      </c>
      <c r="B87" s="1" t="s">
        <v>177</v>
      </c>
      <c r="C87" s="17">
        <v>259.02</v>
      </c>
      <c r="D87" s="17">
        <v>12</v>
      </c>
      <c r="E87" s="17">
        <v>0</v>
      </c>
      <c r="F87" s="17">
        <v>354.11</v>
      </c>
      <c r="G87" s="33">
        <v>38117.83</v>
      </c>
      <c r="H87" s="18">
        <v>3769855.06</v>
      </c>
      <c r="I87" s="19">
        <v>0</v>
      </c>
      <c r="J87" s="19">
        <v>-809874.3</v>
      </c>
      <c r="K87" s="19">
        <v>-120161.76999999999</v>
      </c>
      <c r="L87" s="19">
        <v>0</v>
      </c>
      <c r="M87" s="18">
        <v>2839818.9899999998</v>
      </c>
      <c r="N87" s="20">
        <f t="shared" si="4"/>
        <v>3769855.0599999996</v>
      </c>
      <c r="O87" s="20">
        <f t="shared" si="3"/>
        <v>10645.999999999998</v>
      </c>
      <c r="R87" s="1">
        <v>227.07</v>
      </c>
      <c r="S87" s="1">
        <v>259.02</v>
      </c>
      <c r="T87" s="1">
        <v>354.11</v>
      </c>
      <c r="U87" s="1">
        <v>3769855.06</v>
      </c>
      <c r="V87" s="1">
        <v>0</v>
      </c>
      <c r="W87" s="1">
        <v>809874.3</v>
      </c>
      <c r="X87" s="1">
        <v>2839818.9899999998</v>
      </c>
      <c r="Y87" s="1">
        <v>0</v>
      </c>
      <c r="Z87" s="1">
        <v>2839818.9899999998</v>
      </c>
      <c r="AA87" s="1">
        <v>0</v>
      </c>
      <c r="AB87" s="1">
        <v>2197644.5700000003</v>
      </c>
    </row>
    <row r="88" spans="1:28" x14ac:dyDescent="0.2">
      <c r="A88" s="16" t="s">
        <v>178</v>
      </c>
      <c r="B88" s="1" t="s">
        <v>179</v>
      </c>
      <c r="C88" s="17">
        <v>325.76</v>
      </c>
      <c r="D88" s="17">
        <v>9.6999999999999993</v>
      </c>
      <c r="E88" s="17">
        <v>0</v>
      </c>
      <c r="F88" s="17">
        <v>403.18</v>
      </c>
      <c r="G88" s="33">
        <v>38262.47</v>
      </c>
      <c r="H88" s="18">
        <v>4292254.28</v>
      </c>
      <c r="I88" s="19">
        <v>0</v>
      </c>
      <c r="J88" s="19">
        <v>-925599.72</v>
      </c>
      <c r="K88" s="19">
        <v>-221388.28999999998</v>
      </c>
      <c r="L88" s="19">
        <v>0</v>
      </c>
      <c r="M88" s="18">
        <v>3145266.2700000005</v>
      </c>
      <c r="N88" s="20">
        <f t="shared" si="4"/>
        <v>4292254.28</v>
      </c>
      <c r="O88" s="20">
        <f t="shared" si="3"/>
        <v>10646</v>
      </c>
      <c r="R88" s="1">
        <v>312.02999999999997</v>
      </c>
      <c r="S88" s="1">
        <v>325.76</v>
      </c>
      <c r="T88" s="1">
        <v>403.18</v>
      </c>
      <c r="U88" s="1">
        <v>4292254.28</v>
      </c>
      <c r="V88" s="1">
        <v>0</v>
      </c>
      <c r="W88" s="1">
        <v>925599.72</v>
      </c>
      <c r="X88" s="1">
        <v>3145266.2700000005</v>
      </c>
      <c r="Y88" s="1">
        <v>0</v>
      </c>
      <c r="Z88" s="1">
        <v>3145266.2700000005</v>
      </c>
      <c r="AA88" s="1">
        <v>0</v>
      </c>
      <c r="AB88" s="1">
        <v>2722148.14</v>
      </c>
    </row>
    <row r="89" spans="1:28" x14ac:dyDescent="0.2">
      <c r="A89" s="16" t="s">
        <v>180</v>
      </c>
      <c r="B89" s="1" t="s">
        <v>181</v>
      </c>
      <c r="C89" s="17">
        <v>210.94</v>
      </c>
      <c r="D89" s="17">
        <v>0</v>
      </c>
      <c r="E89" s="17">
        <v>0</v>
      </c>
      <c r="F89" s="17">
        <v>290.14</v>
      </c>
      <c r="G89" s="33">
        <v>52286</v>
      </c>
      <c r="H89" s="18">
        <v>3088830.44</v>
      </c>
      <c r="I89" s="19">
        <v>99901.91</v>
      </c>
      <c r="J89" s="19">
        <v>-910215.54</v>
      </c>
      <c r="K89" s="19">
        <v>-171491.42</v>
      </c>
      <c r="L89" s="19">
        <v>0</v>
      </c>
      <c r="M89" s="18">
        <v>2107025.39</v>
      </c>
      <c r="N89" s="20">
        <f t="shared" si="4"/>
        <v>3188732.35</v>
      </c>
      <c r="O89" s="20">
        <f t="shared" si="3"/>
        <v>10990.323119873165</v>
      </c>
      <c r="R89" s="1">
        <v>197.51</v>
      </c>
      <c r="S89" s="1">
        <v>210.94</v>
      </c>
      <c r="T89" s="1">
        <v>290.14</v>
      </c>
      <c r="U89" s="1">
        <v>3088830.44</v>
      </c>
      <c r="V89" s="1">
        <v>99901.91</v>
      </c>
      <c r="W89" s="1">
        <v>910215.54</v>
      </c>
      <c r="X89" s="1">
        <v>2107025.39</v>
      </c>
      <c r="Y89" s="1">
        <v>0</v>
      </c>
      <c r="Z89" s="1">
        <v>2107025.39</v>
      </c>
      <c r="AA89" s="1">
        <v>0</v>
      </c>
      <c r="AB89" s="1">
        <v>2074269.0200000003</v>
      </c>
    </row>
    <row r="90" spans="1:28" x14ac:dyDescent="0.2">
      <c r="A90" s="16" t="s">
        <v>182</v>
      </c>
      <c r="B90" s="1" t="s">
        <v>183</v>
      </c>
      <c r="C90" s="17">
        <v>148.44999999999999</v>
      </c>
      <c r="D90" s="17">
        <v>0</v>
      </c>
      <c r="E90" s="17">
        <v>0</v>
      </c>
      <c r="F90" s="17">
        <v>226.21</v>
      </c>
      <c r="G90" s="33">
        <v>42737.62</v>
      </c>
      <c r="H90" s="18">
        <v>2408231.66</v>
      </c>
      <c r="I90" s="19">
        <v>43921.1</v>
      </c>
      <c r="J90" s="19">
        <v>-580060.56000000006</v>
      </c>
      <c r="K90" s="19">
        <v>-159466.93</v>
      </c>
      <c r="L90" s="19">
        <v>0</v>
      </c>
      <c r="M90" s="18">
        <v>1712625.2700000003</v>
      </c>
      <c r="N90" s="20">
        <f t="shared" si="4"/>
        <v>2452152.7600000002</v>
      </c>
      <c r="O90" s="20">
        <f t="shared" si="3"/>
        <v>10840.160735599664</v>
      </c>
      <c r="R90" s="1">
        <v>185.07999999999998</v>
      </c>
      <c r="S90" s="1">
        <v>148.44999999999999</v>
      </c>
      <c r="T90" s="1">
        <v>226.21</v>
      </c>
      <c r="U90" s="1">
        <v>2408231.66</v>
      </c>
      <c r="V90" s="1">
        <v>43921.1</v>
      </c>
      <c r="W90" s="1">
        <v>580060.56000000006</v>
      </c>
      <c r="X90" s="1">
        <v>1712625.2700000003</v>
      </c>
      <c r="Y90" s="1">
        <v>0</v>
      </c>
      <c r="Z90" s="1">
        <v>1712625.2700000003</v>
      </c>
      <c r="AA90" s="1">
        <v>0</v>
      </c>
      <c r="AB90" s="1">
        <v>1813195.8599999999</v>
      </c>
    </row>
    <row r="91" spans="1:28" x14ac:dyDescent="0.2">
      <c r="A91" s="16" t="s">
        <v>184</v>
      </c>
      <c r="B91" s="1" t="s">
        <v>185</v>
      </c>
      <c r="C91" s="17">
        <v>376.37</v>
      </c>
      <c r="D91" s="17">
        <v>1.91</v>
      </c>
      <c r="E91" s="17">
        <v>1.46</v>
      </c>
      <c r="F91" s="17">
        <v>437.71</v>
      </c>
      <c r="G91" s="33">
        <v>56215.78</v>
      </c>
      <c r="H91" s="18">
        <v>4659860.66</v>
      </c>
      <c r="I91" s="19">
        <v>28778.43</v>
      </c>
      <c r="J91" s="19">
        <v>-1476372.6</v>
      </c>
      <c r="K91" s="19">
        <v>-260607.50999999995</v>
      </c>
      <c r="L91" s="19">
        <v>0</v>
      </c>
      <c r="M91" s="18">
        <v>2951658.98</v>
      </c>
      <c r="N91" s="20">
        <f t="shared" si="4"/>
        <v>4688639.09</v>
      </c>
      <c r="O91" s="20">
        <f t="shared" si="3"/>
        <v>10711.747709670786</v>
      </c>
      <c r="R91" s="1">
        <v>386.84000000000003</v>
      </c>
      <c r="S91" s="1">
        <v>376.37</v>
      </c>
      <c r="T91" s="1">
        <v>437.71</v>
      </c>
      <c r="U91" s="1">
        <v>4659860.66</v>
      </c>
      <c r="V91" s="1">
        <v>28778.43</v>
      </c>
      <c r="W91" s="1">
        <v>1476372.6</v>
      </c>
      <c r="X91" s="1">
        <v>2951658.98</v>
      </c>
      <c r="Y91" s="1">
        <v>0</v>
      </c>
      <c r="Z91" s="1">
        <v>2951658.98</v>
      </c>
      <c r="AA91" s="1">
        <v>0</v>
      </c>
      <c r="AB91" s="1">
        <v>3091326.1599999992</v>
      </c>
    </row>
    <row r="92" spans="1:28" x14ac:dyDescent="0.2">
      <c r="A92" s="16" t="s">
        <v>186</v>
      </c>
      <c r="B92" s="1" t="s">
        <v>187</v>
      </c>
      <c r="C92" s="17">
        <v>175.39999999999998</v>
      </c>
      <c r="D92" s="17">
        <v>8.2200000000000006</v>
      </c>
      <c r="E92" s="17">
        <v>4.05</v>
      </c>
      <c r="F92" s="17">
        <v>266.12</v>
      </c>
      <c r="G92" s="33">
        <v>55346.39</v>
      </c>
      <c r="H92" s="18">
        <v>2833113.52</v>
      </c>
      <c r="I92" s="19">
        <v>0</v>
      </c>
      <c r="J92" s="19">
        <v>-883726.86</v>
      </c>
      <c r="K92" s="19">
        <v>-109899.47</v>
      </c>
      <c r="L92" s="19">
        <v>0</v>
      </c>
      <c r="M92" s="18">
        <v>1839487.1900000002</v>
      </c>
      <c r="N92" s="20">
        <f t="shared" si="4"/>
        <v>2833113.52</v>
      </c>
      <c r="O92" s="20">
        <f t="shared" si="3"/>
        <v>10646</v>
      </c>
      <c r="R92" s="1">
        <v>180.45</v>
      </c>
      <c r="S92" s="1">
        <v>175.39999999999998</v>
      </c>
      <c r="T92" s="1">
        <v>266.12</v>
      </c>
      <c r="U92" s="1">
        <v>2833113.52</v>
      </c>
      <c r="V92" s="1">
        <v>0</v>
      </c>
      <c r="W92" s="1">
        <v>883726.86</v>
      </c>
      <c r="X92" s="1">
        <v>1839487.1900000002</v>
      </c>
      <c r="Y92" s="1">
        <v>0</v>
      </c>
      <c r="Z92" s="1">
        <v>1839487.1900000002</v>
      </c>
      <c r="AA92" s="1">
        <v>0</v>
      </c>
      <c r="AB92" s="1">
        <v>1708935.1700000002</v>
      </c>
    </row>
    <row r="93" spans="1:28" x14ac:dyDescent="0.2">
      <c r="A93" s="16" t="s">
        <v>188</v>
      </c>
      <c r="B93" s="1" t="s">
        <v>189</v>
      </c>
      <c r="C93" s="17">
        <v>193.18</v>
      </c>
      <c r="D93" s="17">
        <v>3.83</v>
      </c>
      <c r="E93" s="17">
        <v>3.62</v>
      </c>
      <c r="F93" s="17">
        <v>282.41000000000003</v>
      </c>
      <c r="G93" s="33">
        <v>8079</v>
      </c>
      <c r="H93" s="18">
        <v>3006536.86</v>
      </c>
      <c r="I93" s="19">
        <v>0</v>
      </c>
      <c r="J93" s="19">
        <v>-136895.42000000001</v>
      </c>
      <c r="K93" s="19">
        <v>-90550.14</v>
      </c>
      <c r="L93" s="19">
        <v>0</v>
      </c>
      <c r="M93" s="18">
        <v>2779091.3</v>
      </c>
      <c r="N93" s="20">
        <f t="shared" si="4"/>
        <v>3006536.86</v>
      </c>
      <c r="O93" s="20">
        <f t="shared" si="3"/>
        <v>10645.999999999998</v>
      </c>
      <c r="R93" s="1">
        <v>150.15</v>
      </c>
      <c r="S93" s="1">
        <v>193.18</v>
      </c>
      <c r="T93" s="1">
        <v>282.41000000000003</v>
      </c>
      <c r="U93" s="1">
        <v>3006536.86</v>
      </c>
      <c r="V93" s="1">
        <v>0</v>
      </c>
      <c r="W93" s="1">
        <v>136895.42000000001</v>
      </c>
      <c r="X93" s="1">
        <v>2779091.3</v>
      </c>
      <c r="Y93" s="1">
        <v>0</v>
      </c>
      <c r="Z93" s="1">
        <v>2779091.3</v>
      </c>
      <c r="AA93" s="1">
        <v>0</v>
      </c>
      <c r="AB93" s="1">
        <v>1757290.53</v>
      </c>
    </row>
    <row r="94" spans="1:28" x14ac:dyDescent="0.2">
      <c r="A94" s="16" t="s">
        <v>190</v>
      </c>
      <c r="B94" s="1" t="s">
        <v>191</v>
      </c>
      <c r="C94" s="17">
        <v>570.87</v>
      </c>
      <c r="D94" s="17">
        <v>0</v>
      </c>
      <c r="E94" s="17">
        <v>0</v>
      </c>
      <c r="F94" s="17">
        <v>641.1</v>
      </c>
      <c r="G94" s="33">
        <v>26061.03</v>
      </c>
      <c r="H94" s="18">
        <v>6825150.5999999996</v>
      </c>
      <c r="I94" s="19">
        <v>0</v>
      </c>
      <c r="J94" s="19">
        <v>-1002463.44</v>
      </c>
      <c r="K94" s="19">
        <v>-652793.38</v>
      </c>
      <c r="L94" s="19">
        <v>0</v>
      </c>
      <c r="M94" s="18">
        <v>5169893.78</v>
      </c>
      <c r="N94" s="20">
        <f t="shared" si="4"/>
        <v>6825150.5999999996</v>
      </c>
      <c r="O94" s="20">
        <f t="shared" si="3"/>
        <v>10645.999999999998</v>
      </c>
      <c r="R94" s="1">
        <v>572.38</v>
      </c>
      <c r="S94" s="1">
        <v>570.87</v>
      </c>
      <c r="T94" s="1">
        <v>641.1</v>
      </c>
      <c r="U94" s="1">
        <v>6825150.5999999996</v>
      </c>
      <c r="V94" s="1">
        <v>0</v>
      </c>
      <c r="W94" s="1">
        <v>1002463.44</v>
      </c>
      <c r="X94" s="1">
        <v>5169893.78</v>
      </c>
      <c r="Y94" s="1">
        <v>0</v>
      </c>
      <c r="Z94" s="1">
        <v>5169893.78</v>
      </c>
      <c r="AA94" s="1">
        <v>0</v>
      </c>
      <c r="AB94" s="1">
        <v>5008514.3499999996</v>
      </c>
    </row>
    <row r="95" spans="1:28" x14ac:dyDescent="0.2">
      <c r="A95" s="16" t="s">
        <v>192</v>
      </c>
      <c r="B95" s="1" t="s">
        <v>193</v>
      </c>
      <c r="C95" s="17">
        <v>762.05</v>
      </c>
      <c r="D95" s="17">
        <v>0</v>
      </c>
      <c r="E95" s="17">
        <v>1.1100000000000001</v>
      </c>
      <c r="F95" s="17">
        <v>849.13</v>
      </c>
      <c r="G95" s="33">
        <v>36740.339999999997</v>
      </c>
      <c r="H95" s="18">
        <v>9039837.9800000004</v>
      </c>
      <c r="I95" s="19">
        <v>0</v>
      </c>
      <c r="J95" s="19">
        <v>-1871839.44</v>
      </c>
      <c r="K95" s="19">
        <v>-946173.86</v>
      </c>
      <c r="L95" s="19">
        <v>0</v>
      </c>
      <c r="M95" s="18">
        <v>6221824.6800000006</v>
      </c>
      <c r="N95" s="20">
        <f t="shared" si="4"/>
        <v>9039837.9800000004</v>
      </c>
      <c r="O95" s="20">
        <f t="shared" si="3"/>
        <v>10646</v>
      </c>
      <c r="R95" s="1">
        <v>720.32</v>
      </c>
      <c r="S95" s="1">
        <v>762.05</v>
      </c>
      <c r="T95" s="1">
        <v>849.13</v>
      </c>
      <c r="U95" s="1">
        <v>9039837.9800000004</v>
      </c>
      <c r="V95" s="1">
        <v>0</v>
      </c>
      <c r="W95" s="1">
        <v>1871839.44</v>
      </c>
      <c r="X95" s="1">
        <v>6221824.6800000006</v>
      </c>
      <c r="Y95" s="1">
        <v>0</v>
      </c>
      <c r="Z95" s="1">
        <v>6221824.6800000006</v>
      </c>
      <c r="AA95" s="1">
        <v>0</v>
      </c>
      <c r="AB95" s="1">
        <v>5431899.1899999995</v>
      </c>
    </row>
    <row r="96" spans="1:28" x14ac:dyDescent="0.2">
      <c r="A96" s="16" t="s">
        <v>194</v>
      </c>
      <c r="B96" s="1" t="s">
        <v>195</v>
      </c>
      <c r="C96" s="17">
        <v>4329.68</v>
      </c>
      <c r="D96" s="17">
        <v>105.22</v>
      </c>
      <c r="E96" s="17">
        <v>-9.9499999999999993</v>
      </c>
      <c r="F96" s="17">
        <v>4951.68</v>
      </c>
      <c r="G96" s="33">
        <v>33330.5</v>
      </c>
      <c r="H96" s="18">
        <v>52715585.280000001</v>
      </c>
      <c r="I96" s="19">
        <v>0</v>
      </c>
      <c r="J96" s="19">
        <v>-9902519.4600000009</v>
      </c>
      <c r="K96" s="19">
        <v>-703547.20000000007</v>
      </c>
      <c r="L96" s="19">
        <v>0</v>
      </c>
      <c r="M96" s="18">
        <v>42109518.619999997</v>
      </c>
      <c r="N96" s="20">
        <f t="shared" si="4"/>
        <v>52715585.280000001</v>
      </c>
      <c r="O96" s="20">
        <f t="shared" si="3"/>
        <v>10646</v>
      </c>
      <c r="R96" s="1">
        <v>3995.15</v>
      </c>
      <c r="S96" s="1">
        <v>4329.68</v>
      </c>
      <c r="T96" s="1">
        <v>4951.68</v>
      </c>
      <c r="U96" s="1">
        <v>52715585.280000001</v>
      </c>
      <c r="V96" s="1">
        <v>0</v>
      </c>
      <c r="W96" s="1">
        <v>9902519.4600000009</v>
      </c>
      <c r="X96" s="1">
        <v>42109518.619999997</v>
      </c>
      <c r="Y96" s="1">
        <v>0</v>
      </c>
      <c r="Z96" s="1">
        <v>42109518.619999997</v>
      </c>
      <c r="AA96" s="1">
        <v>0</v>
      </c>
      <c r="AB96" s="1">
        <v>36718598.839999996</v>
      </c>
    </row>
    <row r="97" spans="1:28" x14ac:dyDescent="0.2">
      <c r="A97" s="16" t="s">
        <v>196</v>
      </c>
      <c r="B97" s="1" t="s">
        <v>197</v>
      </c>
      <c r="C97" s="17">
        <v>27</v>
      </c>
      <c r="D97" s="17">
        <v>4</v>
      </c>
      <c r="E97" s="17">
        <v>0</v>
      </c>
      <c r="F97" s="17">
        <v>50.48</v>
      </c>
      <c r="G97" s="33">
        <v>52173.67</v>
      </c>
      <c r="H97" s="18">
        <v>537410.07999999996</v>
      </c>
      <c r="I97" s="19">
        <v>52047.59</v>
      </c>
      <c r="J97" s="19">
        <v>-158023.62</v>
      </c>
      <c r="K97" s="19">
        <v>-4838.67</v>
      </c>
      <c r="L97" s="19">
        <v>0</v>
      </c>
      <c r="M97" s="18">
        <v>426595.37999999995</v>
      </c>
      <c r="N97" s="20">
        <f t="shared" si="4"/>
        <v>589457.66999999993</v>
      </c>
      <c r="O97" s="20">
        <f t="shared" si="3"/>
        <v>11677.053684627575</v>
      </c>
      <c r="R97" s="1">
        <v>20.07</v>
      </c>
      <c r="S97" s="1">
        <v>27</v>
      </c>
      <c r="T97" s="1">
        <v>50.48</v>
      </c>
      <c r="U97" s="1">
        <v>537410.07999999996</v>
      </c>
      <c r="V97" s="1">
        <v>52047.59</v>
      </c>
      <c r="W97" s="1">
        <v>158023.62</v>
      </c>
      <c r="X97" s="1">
        <v>426595.37999999995</v>
      </c>
      <c r="Y97" s="1">
        <v>0</v>
      </c>
      <c r="Z97" s="1">
        <v>426595.37999999995</v>
      </c>
      <c r="AA97" s="1">
        <v>0</v>
      </c>
      <c r="AB97" s="1">
        <v>247311.87000000002</v>
      </c>
    </row>
    <row r="98" spans="1:28" x14ac:dyDescent="0.2">
      <c r="A98" s="16" t="s">
        <v>198</v>
      </c>
      <c r="B98" s="1" t="s">
        <v>199</v>
      </c>
      <c r="C98" s="17">
        <v>160.72</v>
      </c>
      <c r="D98" s="17">
        <v>0</v>
      </c>
      <c r="E98" s="17">
        <v>3.3</v>
      </c>
      <c r="F98" s="17">
        <v>242.65</v>
      </c>
      <c r="G98" s="33">
        <v>38233.32</v>
      </c>
      <c r="H98" s="18">
        <v>2583251.9</v>
      </c>
      <c r="I98" s="19">
        <v>0</v>
      </c>
      <c r="J98" s="19">
        <v>-556638.96</v>
      </c>
      <c r="K98" s="19">
        <v>-208567.36999999997</v>
      </c>
      <c r="L98" s="19">
        <v>0</v>
      </c>
      <c r="M98" s="18">
        <v>1818045.57</v>
      </c>
      <c r="N98" s="20">
        <f t="shared" si="4"/>
        <v>2583251.9</v>
      </c>
      <c r="O98" s="20">
        <f t="shared" si="3"/>
        <v>10646</v>
      </c>
      <c r="R98" s="1">
        <v>153.19</v>
      </c>
      <c r="S98" s="1">
        <v>160.72</v>
      </c>
      <c r="T98" s="1">
        <v>242.65</v>
      </c>
      <c r="U98" s="1">
        <v>2583251.9</v>
      </c>
      <c r="V98" s="1">
        <v>0</v>
      </c>
      <c r="W98" s="1">
        <v>556638.96</v>
      </c>
      <c r="X98" s="1">
        <v>1818045.57</v>
      </c>
      <c r="Y98" s="1">
        <v>0</v>
      </c>
      <c r="Z98" s="1">
        <v>1818045.57</v>
      </c>
      <c r="AA98" s="1">
        <v>0</v>
      </c>
      <c r="AB98" s="1">
        <v>1542418.3499999999</v>
      </c>
    </row>
    <row r="99" spans="1:28" x14ac:dyDescent="0.2">
      <c r="A99" s="16" t="s">
        <v>200</v>
      </c>
      <c r="B99" s="1" t="s">
        <v>201</v>
      </c>
      <c r="C99" s="17">
        <v>26.06</v>
      </c>
      <c r="D99" s="17">
        <v>3.94</v>
      </c>
      <c r="E99" s="17">
        <v>0.74</v>
      </c>
      <c r="F99" s="17">
        <v>49.95</v>
      </c>
      <c r="G99" s="33">
        <v>28587.49</v>
      </c>
      <c r="H99" s="18">
        <v>531767.69999999995</v>
      </c>
      <c r="I99" s="19">
        <v>0</v>
      </c>
      <c r="J99" s="19">
        <v>-85676.7</v>
      </c>
      <c r="K99" s="19">
        <v>-1975.44</v>
      </c>
      <c r="L99" s="19">
        <v>0</v>
      </c>
      <c r="M99" s="18">
        <v>444115.55999999994</v>
      </c>
      <c r="N99" s="20">
        <f t="shared" si="4"/>
        <v>531767.69999999995</v>
      </c>
      <c r="O99" s="20">
        <f t="shared" si="3"/>
        <v>10645.999999999998</v>
      </c>
      <c r="R99" s="1">
        <v>21</v>
      </c>
      <c r="S99" s="1">
        <v>26.06</v>
      </c>
      <c r="T99" s="1">
        <v>49.95</v>
      </c>
      <c r="U99" s="1">
        <v>531767.69999999995</v>
      </c>
      <c r="V99" s="1">
        <v>0</v>
      </c>
      <c r="W99" s="1">
        <v>85676.7</v>
      </c>
      <c r="X99" s="1">
        <v>444115.55999999994</v>
      </c>
      <c r="Y99" s="1">
        <v>0</v>
      </c>
      <c r="Z99" s="1">
        <v>444115.55999999994</v>
      </c>
      <c r="AA99" s="1">
        <v>0</v>
      </c>
      <c r="AB99" s="1">
        <v>220324.91999999998</v>
      </c>
    </row>
    <row r="100" spans="1:28" x14ac:dyDescent="0.2">
      <c r="A100" s="16" t="s">
        <v>202</v>
      </c>
      <c r="B100" s="1" t="s">
        <v>203</v>
      </c>
      <c r="C100" s="17">
        <v>272.84000000000003</v>
      </c>
      <c r="D100" s="17">
        <v>0</v>
      </c>
      <c r="E100" s="17">
        <v>1.23</v>
      </c>
      <c r="F100" s="17">
        <v>356.31</v>
      </c>
      <c r="G100" s="33">
        <v>24109.11</v>
      </c>
      <c r="H100" s="18">
        <v>3793276.26</v>
      </c>
      <c r="I100" s="19">
        <v>0</v>
      </c>
      <c r="J100" s="19">
        <v>-515418.96</v>
      </c>
      <c r="K100" s="19">
        <v>-48061.62</v>
      </c>
      <c r="L100" s="19">
        <v>0</v>
      </c>
      <c r="M100" s="18">
        <v>3229795.6799999997</v>
      </c>
      <c r="N100" s="20">
        <f t="shared" si="4"/>
        <v>3793276.26</v>
      </c>
      <c r="O100" s="20">
        <f t="shared" si="3"/>
        <v>10646</v>
      </c>
      <c r="R100" s="1">
        <v>242.27</v>
      </c>
      <c r="S100" s="1">
        <v>272.84000000000003</v>
      </c>
      <c r="T100" s="1">
        <v>356.31</v>
      </c>
      <c r="U100" s="1">
        <v>3793276.26</v>
      </c>
      <c r="V100" s="1">
        <v>0</v>
      </c>
      <c r="W100" s="1">
        <v>515418.96</v>
      </c>
      <c r="X100" s="1">
        <v>3229795.6799999997</v>
      </c>
      <c r="Y100" s="1">
        <v>0</v>
      </c>
      <c r="Z100" s="1">
        <v>3229795.6799999997</v>
      </c>
      <c r="AA100" s="1">
        <v>0</v>
      </c>
      <c r="AB100" s="1">
        <v>2780653.9899999998</v>
      </c>
    </row>
    <row r="101" spans="1:28" x14ac:dyDescent="0.2">
      <c r="A101" s="16" t="s">
        <v>204</v>
      </c>
      <c r="B101" s="1" t="s">
        <v>205</v>
      </c>
      <c r="C101" s="17">
        <v>145.59</v>
      </c>
      <c r="D101" s="17">
        <v>0</v>
      </c>
      <c r="E101" s="17">
        <v>0</v>
      </c>
      <c r="F101" s="17">
        <v>236.25</v>
      </c>
      <c r="G101" s="33">
        <v>52701.41</v>
      </c>
      <c r="H101" s="18">
        <v>2515117.5</v>
      </c>
      <c r="I101" s="19">
        <v>0</v>
      </c>
      <c r="J101" s="19">
        <v>-747042.54</v>
      </c>
      <c r="K101" s="19">
        <v>-476002.57</v>
      </c>
      <c r="L101" s="19">
        <v>0</v>
      </c>
      <c r="M101" s="18">
        <v>1292072.3899999999</v>
      </c>
      <c r="N101" s="20">
        <f t="shared" si="4"/>
        <v>2515117.5</v>
      </c>
      <c r="O101" s="20">
        <f t="shared" ref="O101:O132" si="5">N101/F101</f>
        <v>10646</v>
      </c>
      <c r="R101" s="1">
        <v>141.87</v>
      </c>
      <c r="S101" s="1">
        <v>145.59</v>
      </c>
      <c r="T101" s="1">
        <v>236.25</v>
      </c>
      <c r="U101" s="1">
        <v>2515117.5</v>
      </c>
      <c r="V101" s="1">
        <v>0</v>
      </c>
      <c r="W101" s="1">
        <v>747042.54</v>
      </c>
      <c r="X101" s="1">
        <v>1292072.3899999999</v>
      </c>
      <c r="Y101" s="1">
        <v>0</v>
      </c>
      <c r="Z101" s="1">
        <v>1292072.3899999999</v>
      </c>
      <c r="AA101" s="1">
        <v>0</v>
      </c>
      <c r="AB101" s="1">
        <v>1152056.4799999997</v>
      </c>
    </row>
    <row r="102" spans="1:28" x14ac:dyDescent="0.2">
      <c r="A102" s="16" t="s">
        <v>206</v>
      </c>
      <c r="B102" s="1" t="s">
        <v>356</v>
      </c>
      <c r="C102" s="17">
        <v>363.84000000000003</v>
      </c>
      <c r="D102" s="17">
        <v>11.16</v>
      </c>
      <c r="E102" s="17">
        <v>-1.51</v>
      </c>
      <c r="F102" s="17">
        <v>438.48</v>
      </c>
      <c r="G102" s="33">
        <v>37650.019999999997</v>
      </c>
      <c r="H102" s="18">
        <v>4668058.08</v>
      </c>
      <c r="I102" s="19">
        <v>0</v>
      </c>
      <c r="J102" s="19">
        <v>-990526.86</v>
      </c>
      <c r="K102" s="19">
        <v>-552906.38</v>
      </c>
      <c r="L102" s="19">
        <v>0</v>
      </c>
      <c r="M102" s="18">
        <v>3124624.8400000003</v>
      </c>
      <c r="N102" s="20">
        <f t="shared" si="4"/>
        <v>4668058.08</v>
      </c>
      <c r="O102" s="20">
        <f t="shared" si="5"/>
        <v>10646</v>
      </c>
      <c r="R102" s="1">
        <v>337.69</v>
      </c>
      <c r="S102" s="1">
        <v>363.84000000000003</v>
      </c>
      <c r="T102" s="1">
        <v>438.48</v>
      </c>
      <c r="U102" s="1">
        <v>4668058.08</v>
      </c>
      <c r="V102" s="1">
        <v>0</v>
      </c>
      <c r="W102" s="1">
        <v>990526.86</v>
      </c>
      <c r="X102" s="1">
        <v>3124624.8400000003</v>
      </c>
      <c r="Y102" s="1">
        <v>0</v>
      </c>
      <c r="Z102" s="1">
        <v>3124624.8400000003</v>
      </c>
      <c r="AA102" s="1">
        <v>0</v>
      </c>
      <c r="AB102" s="1">
        <v>2562949.9200000004</v>
      </c>
    </row>
    <row r="103" spans="1:28" x14ac:dyDescent="0.2">
      <c r="A103" s="16" t="s">
        <v>207</v>
      </c>
      <c r="B103" s="1" t="s">
        <v>208</v>
      </c>
      <c r="C103" s="17">
        <v>930.15</v>
      </c>
      <c r="D103" s="17">
        <v>14.15</v>
      </c>
      <c r="E103" s="17">
        <v>-41.41</v>
      </c>
      <c r="F103" s="17">
        <v>1053.3</v>
      </c>
      <c r="G103" s="33">
        <v>57488.12</v>
      </c>
      <c r="H103" s="18">
        <v>11213431.800000001</v>
      </c>
      <c r="I103" s="19">
        <v>4335965.41</v>
      </c>
      <c r="J103" s="19">
        <v>-3445399.66</v>
      </c>
      <c r="K103" s="19">
        <v>-12103997.550000001</v>
      </c>
      <c r="L103" s="19">
        <v>0</v>
      </c>
      <c r="M103" s="18">
        <v>0</v>
      </c>
      <c r="N103" s="20">
        <f t="shared" si="4"/>
        <v>15549397.210000001</v>
      </c>
      <c r="O103" s="20">
        <f t="shared" si="5"/>
        <v>14762.553128263555</v>
      </c>
      <c r="R103" s="1">
        <v>993.94999999999993</v>
      </c>
      <c r="S103" s="1">
        <v>930.15</v>
      </c>
      <c r="T103" s="1">
        <v>1053.3</v>
      </c>
      <c r="U103" s="1">
        <v>11213431.800000001</v>
      </c>
      <c r="V103" s="1">
        <v>4335965.41</v>
      </c>
      <c r="W103" s="1">
        <v>3445399.66</v>
      </c>
      <c r="X103" s="1">
        <v>0</v>
      </c>
      <c r="Y103" s="1">
        <v>0</v>
      </c>
      <c r="Z103" s="1">
        <v>0</v>
      </c>
      <c r="AA103" s="1">
        <v>0</v>
      </c>
      <c r="AB103" s="1">
        <v>5112139.7799999993</v>
      </c>
    </row>
    <row r="104" spans="1:28" x14ac:dyDescent="0.2">
      <c r="A104" s="16" t="s">
        <v>209</v>
      </c>
      <c r="B104" s="1" t="s">
        <v>210</v>
      </c>
      <c r="C104" s="17">
        <v>747.43</v>
      </c>
      <c r="D104" s="17">
        <v>19.97</v>
      </c>
      <c r="E104" s="17">
        <v>-4.18</v>
      </c>
      <c r="F104" s="17">
        <v>852.54</v>
      </c>
      <c r="G104" s="33">
        <v>77430.47</v>
      </c>
      <c r="H104" s="18">
        <v>9076140.8399999999</v>
      </c>
      <c r="I104" s="19">
        <v>262056.26</v>
      </c>
      <c r="J104" s="19">
        <v>-3960754.2</v>
      </c>
      <c r="K104" s="19">
        <v>-1314727</v>
      </c>
      <c r="L104" s="19">
        <v>0</v>
      </c>
      <c r="M104" s="18">
        <v>4062715.8999999994</v>
      </c>
      <c r="N104" s="20">
        <f t="shared" si="4"/>
        <v>9338197.0999999996</v>
      </c>
      <c r="O104" s="20">
        <f t="shared" si="5"/>
        <v>10953.382949773617</v>
      </c>
      <c r="R104" s="1">
        <v>728.26</v>
      </c>
      <c r="S104" s="1">
        <v>747.43</v>
      </c>
      <c r="T104" s="1">
        <v>852.54</v>
      </c>
      <c r="U104" s="1">
        <v>9076140.8399999999</v>
      </c>
      <c r="V104" s="1">
        <v>262056.26</v>
      </c>
      <c r="W104" s="1">
        <v>3960754.2</v>
      </c>
      <c r="X104" s="1">
        <v>4062715.8999999994</v>
      </c>
      <c r="Y104" s="1">
        <v>0</v>
      </c>
      <c r="Z104" s="1">
        <v>4062715.8999999994</v>
      </c>
      <c r="AA104" s="1">
        <v>0</v>
      </c>
      <c r="AB104" s="1">
        <v>4213102.9700000007</v>
      </c>
    </row>
    <row r="105" spans="1:28" x14ac:dyDescent="0.2">
      <c r="A105" s="16" t="s">
        <v>211</v>
      </c>
      <c r="B105" s="1" t="s">
        <v>212</v>
      </c>
      <c r="C105" s="17">
        <v>265.33</v>
      </c>
      <c r="D105" s="17">
        <v>5.67</v>
      </c>
      <c r="E105" s="17">
        <v>-2.57</v>
      </c>
      <c r="F105" s="17">
        <v>352.48</v>
      </c>
      <c r="G105" s="33">
        <v>53716.3</v>
      </c>
      <c r="H105" s="18">
        <v>3752502.08</v>
      </c>
      <c r="I105" s="19">
        <v>0</v>
      </c>
      <c r="J105" s="19">
        <v>-1136035.32</v>
      </c>
      <c r="K105" s="19">
        <v>-422628.23</v>
      </c>
      <c r="L105" s="19">
        <v>0</v>
      </c>
      <c r="M105" s="18">
        <v>2193838.5299999998</v>
      </c>
      <c r="N105" s="20">
        <f t="shared" si="4"/>
        <v>3752502.08</v>
      </c>
      <c r="O105" s="20">
        <f t="shared" si="5"/>
        <v>10646</v>
      </c>
      <c r="R105" s="1">
        <v>263.98</v>
      </c>
      <c r="S105" s="1">
        <v>265.33</v>
      </c>
      <c r="T105" s="1">
        <v>352.48</v>
      </c>
      <c r="U105" s="1">
        <v>3752502.08</v>
      </c>
      <c r="V105" s="1">
        <v>0</v>
      </c>
      <c r="W105" s="1">
        <v>1136035.32</v>
      </c>
      <c r="X105" s="1">
        <v>2193838.5299999998</v>
      </c>
      <c r="Y105" s="1">
        <v>0</v>
      </c>
      <c r="Z105" s="1">
        <v>2193838.5299999998</v>
      </c>
      <c r="AA105" s="1">
        <v>0</v>
      </c>
      <c r="AB105" s="1">
        <v>2231068.19</v>
      </c>
    </row>
    <row r="106" spans="1:28" x14ac:dyDescent="0.2">
      <c r="A106" s="16" t="s">
        <v>213</v>
      </c>
      <c r="B106" s="1" t="s">
        <v>214</v>
      </c>
      <c r="C106" s="17">
        <v>281.33</v>
      </c>
      <c r="D106" s="17">
        <v>0</v>
      </c>
      <c r="E106" s="17">
        <v>1.32</v>
      </c>
      <c r="F106" s="17">
        <v>439.39</v>
      </c>
      <c r="G106" s="33">
        <v>54744.99</v>
      </c>
      <c r="H106" s="18">
        <v>4677745.9400000004</v>
      </c>
      <c r="I106" s="19">
        <v>481907.78</v>
      </c>
      <c r="J106" s="19">
        <v>-1443264</v>
      </c>
      <c r="K106" s="19">
        <v>-61006.210000000006</v>
      </c>
      <c r="L106" s="19">
        <v>0</v>
      </c>
      <c r="M106" s="18">
        <v>3655383.5100000007</v>
      </c>
      <c r="N106" s="20">
        <f t="shared" si="4"/>
        <v>5159653.7200000007</v>
      </c>
      <c r="O106" s="20">
        <f t="shared" si="5"/>
        <v>11742.765470311115</v>
      </c>
      <c r="R106" s="1">
        <v>275.05</v>
      </c>
      <c r="S106" s="1">
        <v>281.33</v>
      </c>
      <c r="T106" s="1">
        <v>439.39</v>
      </c>
      <c r="U106" s="1">
        <v>4677745.9400000004</v>
      </c>
      <c r="V106" s="1">
        <v>481907.78</v>
      </c>
      <c r="W106" s="1">
        <v>1443264</v>
      </c>
      <c r="X106" s="1">
        <v>3655383.5100000007</v>
      </c>
      <c r="Y106" s="1">
        <v>0</v>
      </c>
      <c r="Z106" s="1">
        <v>3655383.5100000007</v>
      </c>
      <c r="AA106" s="1">
        <v>0</v>
      </c>
      <c r="AB106" s="1">
        <v>3121172.43</v>
      </c>
    </row>
    <row r="107" spans="1:28" x14ac:dyDescent="0.2">
      <c r="A107" s="16" t="s">
        <v>215</v>
      </c>
      <c r="B107" s="1" t="s">
        <v>216</v>
      </c>
      <c r="C107" s="17">
        <v>180.01</v>
      </c>
      <c r="D107" s="17">
        <v>0</v>
      </c>
      <c r="E107" s="17">
        <v>-1.51</v>
      </c>
      <c r="F107" s="17">
        <v>254.48</v>
      </c>
      <c r="G107" s="33">
        <v>44711.69</v>
      </c>
      <c r="H107" s="18">
        <v>2709194.08</v>
      </c>
      <c r="I107" s="19">
        <v>0</v>
      </c>
      <c r="J107" s="19">
        <v>-682693.86</v>
      </c>
      <c r="K107" s="19">
        <v>-27806.85</v>
      </c>
      <c r="L107" s="19">
        <v>0</v>
      </c>
      <c r="M107" s="18">
        <v>1998693.37</v>
      </c>
      <c r="N107" s="20">
        <f t="shared" si="4"/>
        <v>2709194.08</v>
      </c>
      <c r="O107" s="20">
        <f t="shared" si="5"/>
        <v>10646</v>
      </c>
      <c r="R107" s="1">
        <v>165.94</v>
      </c>
      <c r="S107" s="1">
        <v>180.01</v>
      </c>
      <c r="T107" s="1">
        <v>254.48</v>
      </c>
      <c r="U107" s="1">
        <v>2709194.08</v>
      </c>
      <c r="V107" s="1">
        <v>0</v>
      </c>
      <c r="W107" s="1">
        <v>682693.86</v>
      </c>
      <c r="X107" s="1">
        <v>1998693.37</v>
      </c>
      <c r="Y107" s="1">
        <v>0</v>
      </c>
      <c r="Z107" s="1">
        <v>1998693.37</v>
      </c>
      <c r="AA107" s="1">
        <v>0</v>
      </c>
      <c r="AB107" s="1">
        <v>1889553.4600000002</v>
      </c>
    </row>
    <row r="108" spans="1:28" x14ac:dyDescent="0.2">
      <c r="A108" s="16" t="s">
        <v>217</v>
      </c>
      <c r="B108" s="1" t="s">
        <v>218</v>
      </c>
      <c r="C108" s="17">
        <v>244.21</v>
      </c>
      <c r="D108" s="17">
        <v>13.45</v>
      </c>
      <c r="E108" s="17">
        <v>0</v>
      </c>
      <c r="F108" s="17">
        <v>345.08</v>
      </c>
      <c r="G108" s="33">
        <v>41920.82</v>
      </c>
      <c r="H108" s="18">
        <v>3673721.68</v>
      </c>
      <c r="I108" s="19">
        <v>61529.94</v>
      </c>
      <c r="J108" s="19">
        <v>-867962.16</v>
      </c>
      <c r="K108" s="19">
        <v>-294144.59999999998</v>
      </c>
      <c r="L108" s="19">
        <v>0</v>
      </c>
      <c r="M108" s="18">
        <v>2573144.86</v>
      </c>
      <c r="N108" s="20">
        <f t="shared" si="4"/>
        <v>3735251.62</v>
      </c>
      <c r="O108" s="20">
        <f t="shared" si="5"/>
        <v>10824.306305784166</v>
      </c>
      <c r="R108" s="1">
        <v>241.42999999999998</v>
      </c>
      <c r="S108" s="1">
        <v>244.21</v>
      </c>
      <c r="T108" s="1">
        <v>345.08</v>
      </c>
      <c r="U108" s="1">
        <v>3673721.68</v>
      </c>
      <c r="V108" s="1">
        <v>61529.94</v>
      </c>
      <c r="W108" s="1">
        <v>867962.16</v>
      </c>
      <c r="X108" s="1">
        <v>2573144.86</v>
      </c>
      <c r="Y108" s="1">
        <v>0</v>
      </c>
      <c r="Z108" s="1">
        <v>2573144.86</v>
      </c>
      <c r="AA108" s="1">
        <v>0</v>
      </c>
      <c r="AB108" s="1">
        <v>2478778.7199999997</v>
      </c>
    </row>
    <row r="109" spans="1:28" x14ac:dyDescent="0.2">
      <c r="A109" s="16" t="s">
        <v>219</v>
      </c>
      <c r="B109" s="1" t="s">
        <v>220</v>
      </c>
      <c r="C109" s="17">
        <v>385.68</v>
      </c>
      <c r="D109" s="17">
        <v>0</v>
      </c>
      <c r="E109" s="17">
        <v>-3.87</v>
      </c>
      <c r="F109" s="17">
        <v>437.04</v>
      </c>
      <c r="G109" s="33">
        <v>39422.769999999997</v>
      </c>
      <c r="H109" s="18">
        <v>4652727.84</v>
      </c>
      <c r="I109" s="19">
        <v>0</v>
      </c>
      <c r="J109" s="19">
        <v>-1033759.62</v>
      </c>
      <c r="K109" s="19">
        <v>-47602.55</v>
      </c>
      <c r="L109" s="19">
        <v>0</v>
      </c>
      <c r="M109" s="18">
        <v>3571365.67</v>
      </c>
      <c r="N109" s="20">
        <f t="shared" si="4"/>
        <v>4652727.84</v>
      </c>
      <c r="O109" s="20">
        <f t="shared" si="5"/>
        <v>10646</v>
      </c>
      <c r="R109" s="1">
        <v>407.42999999999995</v>
      </c>
      <c r="S109" s="1">
        <v>385.68</v>
      </c>
      <c r="T109" s="1">
        <v>437.04</v>
      </c>
      <c r="U109" s="1">
        <v>4652727.84</v>
      </c>
      <c r="V109" s="1">
        <v>0</v>
      </c>
      <c r="W109" s="1">
        <v>1033759.62</v>
      </c>
      <c r="X109" s="1">
        <v>3571365.67</v>
      </c>
      <c r="Y109" s="1">
        <v>0</v>
      </c>
      <c r="Z109" s="1">
        <v>3571365.67</v>
      </c>
      <c r="AA109" s="1">
        <v>0</v>
      </c>
      <c r="AB109" s="1">
        <v>3689973.9100000006</v>
      </c>
    </row>
    <row r="110" spans="1:28" x14ac:dyDescent="0.2">
      <c r="A110" s="16" t="s">
        <v>221</v>
      </c>
      <c r="B110" s="1" t="s">
        <v>222</v>
      </c>
      <c r="C110" s="17">
        <v>166.09</v>
      </c>
      <c r="D110" s="17">
        <v>0</v>
      </c>
      <c r="E110" s="17">
        <v>-0.95</v>
      </c>
      <c r="F110" s="17">
        <v>239.71</v>
      </c>
      <c r="G110" s="33">
        <v>50724.36</v>
      </c>
      <c r="H110" s="18">
        <v>2551952.66</v>
      </c>
      <c r="I110" s="19">
        <v>150624.01</v>
      </c>
      <c r="J110" s="19">
        <v>-729548.16</v>
      </c>
      <c r="K110" s="19">
        <v>-21730.489999999998</v>
      </c>
      <c r="L110" s="19">
        <v>0</v>
      </c>
      <c r="M110" s="18">
        <v>1951298.0199999998</v>
      </c>
      <c r="N110" s="20">
        <f t="shared" si="4"/>
        <v>2702576.67</v>
      </c>
      <c r="O110" s="20">
        <f t="shared" si="5"/>
        <v>11274.35930916524</v>
      </c>
      <c r="R110" s="1">
        <v>160.18</v>
      </c>
      <c r="S110" s="1">
        <v>166.09</v>
      </c>
      <c r="T110" s="1">
        <v>239.71</v>
      </c>
      <c r="U110" s="1">
        <v>2551952.66</v>
      </c>
      <c r="V110" s="1">
        <v>150624.01</v>
      </c>
      <c r="W110" s="1">
        <v>729548.16</v>
      </c>
      <c r="X110" s="1">
        <v>1951298.0199999998</v>
      </c>
      <c r="Y110" s="1">
        <v>0</v>
      </c>
      <c r="Z110" s="1">
        <v>1951298.0199999998</v>
      </c>
      <c r="AA110" s="1">
        <v>0</v>
      </c>
      <c r="AB110" s="1">
        <v>2178652.48</v>
      </c>
    </row>
    <row r="111" spans="1:28" x14ac:dyDescent="0.2">
      <c r="A111" s="16" t="s">
        <v>223</v>
      </c>
      <c r="B111" s="1" t="s">
        <v>224</v>
      </c>
      <c r="C111" s="17">
        <v>287.72000000000003</v>
      </c>
      <c r="D111" s="17">
        <v>14.69</v>
      </c>
      <c r="E111" s="17">
        <v>0</v>
      </c>
      <c r="F111" s="17">
        <v>455.76</v>
      </c>
      <c r="G111" s="33">
        <v>64704.58</v>
      </c>
      <c r="H111" s="18">
        <v>4852020.96</v>
      </c>
      <c r="I111" s="19">
        <v>1137019.28</v>
      </c>
      <c r="J111" s="19">
        <v>-1769385.54</v>
      </c>
      <c r="K111" s="19">
        <v>-60210.619999999995</v>
      </c>
      <c r="L111" s="19">
        <v>0</v>
      </c>
      <c r="M111" s="18">
        <v>4159444.08</v>
      </c>
      <c r="N111" s="20">
        <f t="shared" si="4"/>
        <v>5989040.2400000002</v>
      </c>
      <c r="O111" s="20">
        <f t="shared" si="5"/>
        <v>13140.776373529929</v>
      </c>
      <c r="R111" s="1">
        <v>311.39999999999998</v>
      </c>
      <c r="S111" s="1">
        <v>287.72000000000003</v>
      </c>
      <c r="T111" s="1">
        <v>455.76</v>
      </c>
      <c r="U111" s="1">
        <v>4852020.96</v>
      </c>
      <c r="V111" s="1">
        <v>1137019.28</v>
      </c>
      <c r="W111" s="1">
        <v>1769385.54</v>
      </c>
      <c r="X111" s="1">
        <v>4159444.08</v>
      </c>
      <c r="Y111" s="1">
        <v>0</v>
      </c>
      <c r="Z111" s="1">
        <v>4159444.08</v>
      </c>
      <c r="AA111" s="1">
        <v>0</v>
      </c>
      <c r="AB111" s="1">
        <v>4243684.9099999992</v>
      </c>
    </row>
    <row r="112" spans="1:28" x14ac:dyDescent="0.2">
      <c r="A112" s="16" t="s">
        <v>225</v>
      </c>
      <c r="B112" s="1" t="s">
        <v>226</v>
      </c>
      <c r="C112" s="17">
        <v>176.20999999999998</v>
      </c>
      <c r="D112" s="17">
        <v>24.41</v>
      </c>
      <c r="E112" s="17">
        <v>-5.89</v>
      </c>
      <c r="F112" s="17">
        <v>275.13</v>
      </c>
      <c r="G112" s="33">
        <v>53860.38</v>
      </c>
      <c r="H112" s="18">
        <v>2929033.98</v>
      </c>
      <c r="I112" s="19">
        <v>328216.94</v>
      </c>
      <c r="J112" s="19">
        <v>-889116.36</v>
      </c>
      <c r="K112" s="19">
        <v>-41445.760000000002</v>
      </c>
      <c r="L112" s="19">
        <v>0</v>
      </c>
      <c r="M112" s="18">
        <v>2326688.8000000003</v>
      </c>
      <c r="N112" s="20">
        <f t="shared" si="4"/>
        <v>3257250.92</v>
      </c>
      <c r="O112" s="20">
        <f t="shared" si="5"/>
        <v>11838.952204412459</v>
      </c>
      <c r="R112" s="1">
        <v>170.14</v>
      </c>
      <c r="S112" s="1">
        <v>176.20999999999998</v>
      </c>
      <c r="T112" s="1">
        <v>275.13</v>
      </c>
      <c r="U112" s="1">
        <v>2929033.98</v>
      </c>
      <c r="V112" s="1">
        <v>328216.94</v>
      </c>
      <c r="W112" s="1">
        <v>889116.36</v>
      </c>
      <c r="X112" s="1">
        <v>2326688.8000000003</v>
      </c>
      <c r="Y112" s="1">
        <v>0</v>
      </c>
      <c r="Z112" s="1">
        <v>2326688.8000000003</v>
      </c>
      <c r="AA112" s="1">
        <v>0</v>
      </c>
      <c r="AB112" s="1">
        <v>2276207.2000000002</v>
      </c>
    </row>
    <row r="113" spans="1:28" x14ac:dyDescent="0.2">
      <c r="A113" s="16" t="s">
        <v>227</v>
      </c>
      <c r="B113" s="1" t="s">
        <v>228</v>
      </c>
      <c r="C113" s="17">
        <v>575.20999999999992</v>
      </c>
      <c r="D113" s="17">
        <v>9.32</v>
      </c>
      <c r="E113" s="17">
        <v>0</v>
      </c>
      <c r="F113" s="17">
        <v>655.77</v>
      </c>
      <c r="G113" s="33">
        <v>47676.08</v>
      </c>
      <c r="H113" s="18">
        <v>6981327.4199999999</v>
      </c>
      <c r="I113" s="19">
        <v>0</v>
      </c>
      <c r="J113" s="19">
        <v>-1875872.46</v>
      </c>
      <c r="K113" s="19">
        <v>-83228.489999999991</v>
      </c>
      <c r="L113" s="19">
        <v>0</v>
      </c>
      <c r="M113" s="18">
        <v>5022226.47</v>
      </c>
      <c r="N113" s="20">
        <f t="shared" si="4"/>
        <v>6981327.4199999999</v>
      </c>
      <c r="O113" s="20">
        <f t="shared" si="5"/>
        <v>10646</v>
      </c>
      <c r="R113" s="1">
        <v>590.05999999999995</v>
      </c>
      <c r="S113" s="1">
        <v>575.20999999999992</v>
      </c>
      <c r="T113" s="1">
        <v>655.77</v>
      </c>
      <c r="U113" s="1">
        <v>6981327.4199999999</v>
      </c>
      <c r="V113" s="1">
        <v>0</v>
      </c>
      <c r="W113" s="1">
        <v>1875872.46</v>
      </c>
      <c r="X113" s="1">
        <v>5022226.47</v>
      </c>
      <c r="Y113" s="1">
        <v>0</v>
      </c>
      <c r="Z113" s="1">
        <v>5022226.47</v>
      </c>
      <c r="AA113" s="1">
        <v>0</v>
      </c>
      <c r="AB113" s="1">
        <v>4970046.83</v>
      </c>
    </row>
    <row r="114" spans="1:28" x14ac:dyDescent="0.2">
      <c r="A114" s="16" t="s">
        <v>229</v>
      </c>
      <c r="B114" s="1" t="s">
        <v>230</v>
      </c>
      <c r="C114" s="17">
        <v>1710.72</v>
      </c>
      <c r="D114" s="17">
        <v>47.72</v>
      </c>
      <c r="E114" s="17">
        <v>11.4</v>
      </c>
      <c r="F114" s="17">
        <v>1982.23</v>
      </c>
      <c r="G114" s="33">
        <v>26328.39</v>
      </c>
      <c r="H114" s="18">
        <v>21102820.579999998</v>
      </c>
      <c r="I114" s="19">
        <v>0</v>
      </c>
      <c r="J114" s="19">
        <v>-3131334.9</v>
      </c>
      <c r="K114" s="19">
        <v>-248186.31</v>
      </c>
      <c r="L114" s="19">
        <v>0</v>
      </c>
      <c r="M114" s="18">
        <v>17723299.370000001</v>
      </c>
      <c r="N114" s="20">
        <f t="shared" si="4"/>
        <v>21102820.579999998</v>
      </c>
      <c r="O114" s="20">
        <f t="shared" si="5"/>
        <v>10645.999999999998</v>
      </c>
      <c r="R114" s="1">
        <v>1627.85</v>
      </c>
      <c r="S114" s="1">
        <v>1710.72</v>
      </c>
      <c r="T114" s="1">
        <v>1982.23</v>
      </c>
      <c r="U114" s="1">
        <v>21102820.579999998</v>
      </c>
      <c r="V114" s="1">
        <v>0</v>
      </c>
      <c r="W114" s="1">
        <v>3131334.9</v>
      </c>
      <c r="X114" s="1">
        <v>17723299.370000001</v>
      </c>
      <c r="Y114" s="1">
        <v>0</v>
      </c>
      <c r="Z114" s="1">
        <v>17723299.370000001</v>
      </c>
      <c r="AA114" s="1">
        <v>0</v>
      </c>
      <c r="AB114" s="1">
        <v>15558592.950000001</v>
      </c>
    </row>
    <row r="115" spans="1:28" x14ac:dyDescent="0.2">
      <c r="A115" s="16" t="s">
        <v>231</v>
      </c>
      <c r="B115" s="1" t="s">
        <v>232</v>
      </c>
      <c r="C115" s="17">
        <v>23.73</v>
      </c>
      <c r="D115" s="17">
        <v>0</v>
      </c>
      <c r="E115" s="17">
        <v>0</v>
      </c>
      <c r="F115" s="17">
        <v>43.16</v>
      </c>
      <c r="G115" s="33">
        <v>232720.95</v>
      </c>
      <c r="H115" s="18">
        <v>459481.36</v>
      </c>
      <c r="I115" s="19">
        <v>482223.71</v>
      </c>
      <c r="J115" s="19">
        <v>-602654.16</v>
      </c>
      <c r="K115" s="19">
        <v>-18200.79</v>
      </c>
      <c r="L115" s="19">
        <v>0</v>
      </c>
      <c r="M115" s="18">
        <v>320850.12000000005</v>
      </c>
      <c r="N115" s="20">
        <f t="shared" si="4"/>
        <v>941705.07000000007</v>
      </c>
      <c r="O115" s="20">
        <f t="shared" si="5"/>
        <v>21818.9311862836</v>
      </c>
      <c r="R115" s="1">
        <v>40.5</v>
      </c>
      <c r="S115" s="1">
        <v>23.73</v>
      </c>
      <c r="T115" s="1">
        <v>43.16</v>
      </c>
      <c r="U115" s="1">
        <v>459481.36</v>
      </c>
      <c r="V115" s="1">
        <v>482223.71</v>
      </c>
      <c r="W115" s="1">
        <v>602654.16</v>
      </c>
      <c r="X115" s="1">
        <v>320850.12000000005</v>
      </c>
      <c r="Y115" s="1">
        <v>0</v>
      </c>
      <c r="Z115" s="1">
        <v>320850.12000000005</v>
      </c>
      <c r="AA115" s="1">
        <v>0</v>
      </c>
      <c r="AB115" s="1">
        <v>567783.05000000005</v>
      </c>
    </row>
    <row r="116" spans="1:28" x14ac:dyDescent="0.2">
      <c r="A116" s="16" t="s">
        <v>233</v>
      </c>
      <c r="B116" s="1" t="s">
        <v>234</v>
      </c>
      <c r="C116" s="17">
        <v>49.27</v>
      </c>
      <c r="D116" s="17">
        <v>0</v>
      </c>
      <c r="E116" s="17">
        <v>0</v>
      </c>
      <c r="F116" s="17">
        <v>89.47</v>
      </c>
      <c r="G116" s="33">
        <v>74296.800000000003</v>
      </c>
      <c r="H116" s="18">
        <v>952497.62</v>
      </c>
      <c r="I116" s="19">
        <v>106180.64</v>
      </c>
      <c r="J116" s="19">
        <v>-398840.1</v>
      </c>
      <c r="K116" s="19">
        <v>-10648.89</v>
      </c>
      <c r="L116" s="19">
        <v>0</v>
      </c>
      <c r="M116" s="18">
        <v>649189.27</v>
      </c>
      <c r="N116" s="20">
        <f t="shared" si="4"/>
        <v>1058678.26</v>
      </c>
      <c r="O116" s="20">
        <f t="shared" si="5"/>
        <v>11832.773667151001</v>
      </c>
      <c r="R116" s="1">
        <v>59.160000000000004</v>
      </c>
      <c r="S116" s="1">
        <v>49.27</v>
      </c>
      <c r="T116" s="1">
        <v>89.47</v>
      </c>
      <c r="U116" s="1">
        <v>952497.62</v>
      </c>
      <c r="V116" s="1">
        <v>106180.64</v>
      </c>
      <c r="W116" s="1">
        <v>398840.1</v>
      </c>
      <c r="X116" s="1">
        <v>649189.27</v>
      </c>
      <c r="Y116" s="1">
        <v>0</v>
      </c>
      <c r="Z116" s="1">
        <v>649189.27</v>
      </c>
      <c r="AA116" s="1">
        <v>0</v>
      </c>
      <c r="AB116" s="1">
        <v>840629.08000000019</v>
      </c>
    </row>
    <row r="117" spans="1:28" x14ac:dyDescent="0.2">
      <c r="A117" s="16" t="s">
        <v>235</v>
      </c>
      <c r="B117" s="1" t="s">
        <v>236</v>
      </c>
      <c r="C117" s="17">
        <v>22.78</v>
      </c>
      <c r="D117" s="17">
        <v>0</v>
      </c>
      <c r="E117" s="17">
        <v>0</v>
      </c>
      <c r="F117" s="17">
        <v>37.69</v>
      </c>
      <c r="G117" s="33">
        <v>111256.59</v>
      </c>
      <c r="H117" s="18">
        <v>401247.74</v>
      </c>
      <c r="I117" s="19">
        <v>43463.57</v>
      </c>
      <c r="J117" s="19">
        <v>-251595.66</v>
      </c>
      <c r="K117" s="19">
        <v>-19965.8</v>
      </c>
      <c r="L117" s="19">
        <v>0</v>
      </c>
      <c r="M117" s="18">
        <v>173149.85</v>
      </c>
      <c r="N117" s="20">
        <f t="shared" si="4"/>
        <v>444711.31</v>
      </c>
      <c r="O117" s="20">
        <f t="shared" si="5"/>
        <v>11799.185725656673</v>
      </c>
      <c r="R117" s="1">
        <v>28.45</v>
      </c>
      <c r="S117" s="1">
        <v>22.78</v>
      </c>
      <c r="T117" s="1">
        <v>37.69</v>
      </c>
      <c r="U117" s="1">
        <v>401247.74</v>
      </c>
      <c r="V117" s="1">
        <v>43463.57</v>
      </c>
      <c r="W117" s="1">
        <v>251595.66</v>
      </c>
      <c r="X117" s="1">
        <v>173149.85</v>
      </c>
      <c r="Y117" s="1">
        <v>0</v>
      </c>
      <c r="Z117" s="1">
        <v>173149.85</v>
      </c>
      <c r="AA117" s="1">
        <v>0</v>
      </c>
      <c r="AB117" s="1">
        <v>220602.41</v>
      </c>
    </row>
    <row r="118" spans="1:28" x14ac:dyDescent="0.2">
      <c r="A118" s="16" t="s">
        <v>237</v>
      </c>
      <c r="B118" s="1" t="s">
        <v>238</v>
      </c>
      <c r="C118" s="17">
        <v>621.41</v>
      </c>
      <c r="D118" s="17">
        <v>0</v>
      </c>
      <c r="E118" s="17">
        <v>-5.4</v>
      </c>
      <c r="F118" s="17">
        <v>698.15</v>
      </c>
      <c r="G118" s="33">
        <v>30274.85</v>
      </c>
      <c r="H118" s="18">
        <v>7432504.9000000004</v>
      </c>
      <c r="I118" s="19">
        <v>0</v>
      </c>
      <c r="J118" s="19">
        <v>-1268183.04</v>
      </c>
      <c r="K118" s="19">
        <v>-75347.959999999992</v>
      </c>
      <c r="L118" s="19">
        <v>0</v>
      </c>
      <c r="M118" s="18">
        <v>6088973.9000000004</v>
      </c>
      <c r="N118" s="20">
        <f t="shared" si="4"/>
        <v>7432504.9000000004</v>
      </c>
      <c r="O118" s="20">
        <f t="shared" si="5"/>
        <v>10646</v>
      </c>
      <c r="R118" s="1">
        <v>604.68000000000006</v>
      </c>
      <c r="S118" s="1">
        <v>621.41</v>
      </c>
      <c r="T118" s="1">
        <v>698.15</v>
      </c>
      <c r="U118" s="1">
        <v>7432504.9000000004</v>
      </c>
      <c r="V118" s="1">
        <v>0</v>
      </c>
      <c r="W118" s="1">
        <v>1268183.04</v>
      </c>
      <c r="X118" s="1">
        <v>6088973.9000000004</v>
      </c>
      <c r="Y118" s="1">
        <v>0</v>
      </c>
      <c r="Z118" s="1">
        <v>6088973.9000000004</v>
      </c>
      <c r="AA118" s="1">
        <v>0</v>
      </c>
      <c r="AB118" s="1">
        <v>5738335.79</v>
      </c>
    </row>
    <row r="119" spans="1:28" x14ac:dyDescent="0.2">
      <c r="A119" s="16" t="s">
        <v>239</v>
      </c>
      <c r="B119" s="1" t="s">
        <v>240</v>
      </c>
      <c r="C119" s="17">
        <v>306.99</v>
      </c>
      <c r="D119" s="17">
        <v>5.4</v>
      </c>
      <c r="E119" s="17">
        <v>0</v>
      </c>
      <c r="F119" s="17">
        <v>385.66</v>
      </c>
      <c r="G119" s="33">
        <v>45715.7</v>
      </c>
      <c r="H119" s="18">
        <v>4105736.36</v>
      </c>
      <c r="I119" s="19">
        <v>0</v>
      </c>
      <c r="J119" s="19">
        <v>-1057842.8999999999</v>
      </c>
      <c r="K119" s="19">
        <v>-59150.55</v>
      </c>
      <c r="L119" s="19">
        <v>0</v>
      </c>
      <c r="M119" s="18">
        <v>2988742.91</v>
      </c>
      <c r="N119" s="20">
        <f t="shared" si="4"/>
        <v>4105736.36</v>
      </c>
      <c r="O119" s="20">
        <f t="shared" si="5"/>
        <v>10645.999999999998</v>
      </c>
      <c r="R119" s="1">
        <v>306.99</v>
      </c>
      <c r="S119" s="1">
        <v>306.99</v>
      </c>
      <c r="T119" s="1">
        <v>385.66</v>
      </c>
      <c r="U119" s="1">
        <v>4105736.36</v>
      </c>
      <c r="V119" s="1">
        <v>0</v>
      </c>
      <c r="W119" s="1">
        <v>1057842.8999999999</v>
      </c>
      <c r="X119" s="1">
        <v>2988742.91</v>
      </c>
      <c r="Y119" s="1">
        <v>0</v>
      </c>
      <c r="Z119" s="1">
        <v>2988742.91</v>
      </c>
      <c r="AA119" s="1">
        <v>0</v>
      </c>
      <c r="AB119" s="1">
        <v>2797899.23</v>
      </c>
    </row>
    <row r="120" spans="1:28" x14ac:dyDescent="0.2">
      <c r="A120" s="16" t="s">
        <v>241</v>
      </c>
      <c r="B120" s="1" t="s">
        <v>242</v>
      </c>
      <c r="C120" s="17">
        <v>294.36</v>
      </c>
      <c r="D120" s="17">
        <v>1.1299999999999999</v>
      </c>
      <c r="E120" s="17">
        <v>0</v>
      </c>
      <c r="F120" s="17">
        <v>371.04</v>
      </c>
      <c r="G120" s="33">
        <v>63795.360000000001</v>
      </c>
      <c r="H120" s="18">
        <v>3950091.84</v>
      </c>
      <c r="I120" s="19">
        <v>188445.59</v>
      </c>
      <c r="J120" s="19">
        <v>-1420237.92</v>
      </c>
      <c r="K120" s="19">
        <v>-399369.14</v>
      </c>
      <c r="L120" s="19">
        <v>0</v>
      </c>
      <c r="M120" s="18">
        <v>2318930.3699999996</v>
      </c>
      <c r="N120" s="20">
        <f t="shared" si="4"/>
        <v>4138537.4299999997</v>
      </c>
      <c r="O120" s="20">
        <f t="shared" si="5"/>
        <v>11153.884837214315</v>
      </c>
      <c r="R120" s="1">
        <v>321.38</v>
      </c>
      <c r="S120" s="1">
        <v>294.36</v>
      </c>
      <c r="T120" s="1">
        <v>371.04</v>
      </c>
      <c r="U120" s="1">
        <v>3950091.84</v>
      </c>
      <c r="V120" s="1">
        <v>188445.59</v>
      </c>
      <c r="W120" s="1">
        <v>1420237.92</v>
      </c>
      <c r="X120" s="1">
        <v>2318930.3699999996</v>
      </c>
      <c r="Y120" s="1">
        <v>0</v>
      </c>
      <c r="Z120" s="1">
        <v>2318930.3699999996</v>
      </c>
      <c r="AA120" s="1">
        <v>0</v>
      </c>
      <c r="AB120" s="1">
        <v>2871744.7600000002</v>
      </c>
    </row>
    <row r="121" spans="1:28" x14ac:dyDescent="0.2">
      <c r="A121" s="16" t="s">
        <v>243</v>
      </c>
      <c r="B121" s="1" t="s">
        <v>244</v>
      </c>
      <c r="C121" s="17">
        <v>242.70999999999998</v>
      </c>
      <c r="D121" s="17">
        <v>1.9</v>
      </c>
      <c r="E121" s="17">
        <v>0</v>
      </c>
      <c r="F121" s="17">
        <v>329.34</v>
      </c>
      <c r="G121" s="33">
        <v>33546.720000000001</v>
      </c>
      <c r="H121" s="18">
        <v>3506153.64</v>
      </c>
      <c r="I121" s="19">
        <v>0</v>
      </c>
      <c r="J121" s="19">
        <v>-662896.56000000006</v>
      </c>
      <c r="K121" s="19">
        <v>-249687.99</v>
      </c>
      <c r="L121" s="19">
        <v>0</v>
      </c>
      <c r="M121" s="18">
        <v>2593569.09</v>
      </c>
      <c r="N121" s="20">
        <f t="shared" si="4"/>
        <v>3506153.64</v>
      </c>
      <c r="O121" s="20">
        <f t="shared" si="5"/>
        <v>10646.000000000002</v>
      </c>
      <c r="R121" s="1">
        <v>241.13</v>
      </c>
      <c r="S121" s="1">
        <v>242.70999999999998</v>
      </c>
      <c r="T121" s="1">
        <v>329.34</v>
      </c>
      <c r="U121" s="1">
        <v>3506153.64</v>
      </c>
      <c r="V121" s="1">
        <v>0</v>
      </c>
      <c r="W121" s="1">
        <v>662896.56000000006</v>
      </c>
      <c r="X121" s="1">
        <v>2593569.09</v>
      </c>
      <c r="Y121" s="1">
        <v>0</v>
      </c>
      <c r="Z121" s="1">
        <v>2593569.09</v>
      </c>
      <c r="AA121" s="1">
        <v>0</v>
      </c>
      <c r="AB121" s="1">
        <v>2419307.04</v>
      </c>
    </row>
    <row r="122" spans="1:28" x14ac:dyDescent="0.2">
      <c r="A122" s="16" t="s">
        <v>245</v>
      </c>
      <c r="B122" s="1" t="s">
        <v>246</v>
      </c>
      <c r="C122" s="17">
        <v>235.51</v>
      </c>
      <c r="D122" s="17">
        <v>6.07</v>
      </c>
      <c r="E122" s="17">
        <v>0</v>
      </c>
      <c r="F122" s="17">
        <v>324.39</v>
      </c>
      <c r="G122" s="33">
        <v>44526.41</v>
      </c>
      <c r="H122" s="18">
        <v>3453455.94</v>
      </c>
      <c r="I122" s="19">
        <v>0</v>
      </c>
      <c r="J122" s="19">
        <v>-866635.38</v>
      </c>
      <c r="K122" s="19">
        <v>-146339.41</v>
      </c>
      <c r="L122" s="19">
        <v>0</v>
      </c>
      <c r="M122" s="18">
        <v>2440481.15</v>
      </c>
      <c r="N122" s="20">
        <f t="shared" si="4"/>
        <v>3453455.94</v>
      </c>
      <c r="O122" s="20">
        <f t="shared" si="5"/>
        <v>10646</v>
      </c>
      <c r="R122" s="1">
        <v>266.74</v>
      </c>
      <c r="S122" s="1">
        <v>235.51</v>
      </c>
      <c r="T122" s="1">
        <v>324.39</v>
      </c>
      <c r="U122" s="1">
        <v>3453455.94</v>
      </c>
      <c r="V122" s="1">
        <v>0</v>
      </c>
      <c r="W122" s="1">
        <v>866635.38</v>
      </c>
      <c r="X122" s="1">
        <v>2440481.15</v>
      </c>
      <c r="Y122" s="1">
        <v>0</v>
      </c>
      <c r="Z122" s="1">
        <v>2440481.15</v>
      </c>
      <c r="AA122" s="1">
        <v>0</v>
      </c>
      <c r="AB122" s="1">
        <v>2590534.7200000002</v>
      </c>
    </row>
    <row r="123" spans="1:28" x14ac:dyDescent="0.2">
      <c r="A123" s="16" t="s">
        <v>247</v>
      </c>
      <c r="B123" s="1" t="s">
        <v>248</v>
      </c>
      <c r="C123" s="17">
        <v>98.289999999999992</v>
      </c>
      <c r="D123" s="17">
        <v>0</v>
      </c>
      <c r="E123" s="17">
        <v>0</v>
      </c>
      <c r="F123" s="17">
        <v>165.09</v>
      </c>
      <c r="G123" s="33">
        <v>39783.089999999997</v>
      </c>
      <c r="H123" s="18">
        <v>1757548.14</v>
      </c>
      <c r="I123" s="19">
        <v>13799.72</v>
      </c>
      <c r="J123" s="19">
        <v>-394067.4</v>
      </c>
      <c r="K123" s="19">
        <v>-28705.920000000002</v>
      </c>
      <c r="L123" s="19">
        <v>0</v>
      </c>
      <c r="M123" s="18">
        <v>1348574.54</v>
      </c>
      <c r="N123" s="20">
        <f t="shared" si="4"/>
        <v>1771347.8599999999</v>
      </c>
      <c r="O123" s="20">
        <f t="shared" si="5"/>
        <v>10729.589072627052</v>
      </c>
      <c r="R123" s="1">
        <v>96.080000000000013</v>
      </c>
      <c r="S123" s="1">
        <v>98.289999999999992</v>
      </c>
      <c r="T123" s="1">
        <v>165.09</v>
      </c>
      <c r="U123" s="1">
        <v>1757548.14</v>
      </c>
      <c r="V123" s="1">
        <v>13799.72</v>
      </c>
      <c r="W123" s="1">
        <v>394067.4</v>
      </c>
      <c r="X123" s="1">
        <v>1348574.54</v>
      </c>
      <c r="Y123" s="1">
        <v>0</v>
      </c>
      <c r="Z123" s="1">
        <v>1348574.54</v>
      </c>
      <c r="AA123" s="1">
        <v>0</v>
      </c>
      <c r="AB123" s="1">
        <v>1203775.8799999999</v>
      </c>
    </row>
    <row r="124" spans="1:28" x14ac:dyDescent="0.2">
      <c r="A124" s="16" t="s">
        <v>249</v>
      </c>
      <c r="B124" s="1" t="s">
        <v>250</v>
      </c>
      <c r="C124" s="17">
        <v>182.62</v>
      </c>
      <c r="D124" s="17">
        <v>0</v>
      </c>
      <c r="E124" s="17">
        <v>-0.66</v>
      </c>
      <c r="F124" s="17">
        <v>266.7</v>
      </c>
      <c r="G124" s="33">
        <v>33194.9</v>
      </c>
      <c r="H124" s="18">
        <v>2839288.2</v>
      </c>
      <c r="I124" s="19">
        <v>0</v>
      </c>
      <c r="J124" s="19">
        <v>-531184.86</v>
      </c>
      <c r="K124" s="19">
        <v>-40191.93</v>
      </c>
      <c r="L124" s="19">
        <v>0</v>
      </c>
      <c r="M124" s="18">
        <v>2267911.41</v>
      </c>
      <c r="N124" s="20">
        <f t="shared" si="4"/>
        <v>2839288.2</v>
      </c>
      <c r="O124" s="20">
        <f t="shared" si="5"/>
        <v>10646.000000000002</v>
      </c>
      <c r="R124" s="1">
        <v>170.9</v>
      </c>
      <c r="S124" s="1">
        <v>182.62</v>
      </c>
      <c r="T124" s="1">
        <v>266.7</v>
      </c>
      <c r="U124" s="1">
        <v>2839288.2</v>
      </c>
      <c r="V124" s="1">
        <v>0</v>
      </c>
      <c r="W124" s="1">
        <v>531184.86</v>
      </c>
      <c r="X124" s="1">
        <v>2267911.41</v>
      </c>
      <c r="Y124" s="1">
        <v>0</v>
      </c>
      <c r="Z124" s="1">
        <v>2267911.41</v>
      </c>
      <c r="AA124" s="1">
        <v>0</v>
      </c>
      <c r="AB124" s="1">
        <v>2094915.1100000003</v>
      </c>
    </row>
    <row r="125" spans="1:28" x14ac:dyDescent="0.2">
      <c r="A125" s="16" t="s">
        <v>251</v>
      </c>
      <c r="B125" s="1" t="s">
        <v>252</v>
      </c>
      <c r="C125" s="17">
        <v>1174.8</v>
      </c>
      <c r="D125" s="17">
        <v>16.27</v>
      </c>
      <c r="E125" s="17">
        <v>-12.09</v>
      </c>
      <c r="F125" s="17">
        <v>1313.74</v>
      </c>
      <c r="G125" s="33">
        <v>34243.79</v>
      </c>
      <c r="H125" s="18">
        <v>13986076.039999999</v>
      </c>
      <c r="I125" s="19">
        <v>0</v>
      </c>
      <c r="J125" s="19">
        <v>-2699246.58</v>
      </c>
      <c r="K125" s="19">
        <v>-195821.82</v>
      </c>
      <c r="L125" s="19">
        <v>0</v>
      </c>
      <c r="M125" s="18">
        <v>11091007.639999999</v>
      </c>
      <c r="N125" s="20">
        <f t="shared" si="4"/>
        <v>13986076.039999999</v>
      </c>
      <c r="O125" s="20">
        <f t="shared" si="5"/>
        <v>10646</v>
      </c>
      <c r="R125" s="1">
        <v>1214.23</v>
      </c>
      <c r="S125" s="1">
        <v>1174.8</v>
      </c>
      <c r="T125" s="1">
        <v>1313.74</v>
      </c>
      <c r="U125" s="1">
        <v>13986076.039999999</v>
      </c>
      <c r="V125" s="1">
        <v>0</v>
      </c>
      <c r="W125" s="1">
        <v>2699246.58</v>
      </c>
      <c r="X125" s="1">
        <v>11091007.639999999</v>
      </c>
      <c r="Y125" s="1">
        <v>0</v>
      </c>
      <c r="Z125" s="1">
        <v>11091007.639999999</v>
      </c>
      <c r="AA125" s="1">
        <v>0</v>
      </c>
      <c r="AB125" s="1">
        <v>11443357</v>
      </c>
    </row>
    <row r="126" spans="1:28" x14ac:dyDescent="0.2">
      <c r="A126" s="16" t="s">
        <v>253</v>
      </c>
      <c r="B126" s="1" t="s">
        <v>254</v>
      </c>
      <c r="C126" s="17">
        <v>258.58</v>
      </c>
      <c r="D126" s="17">
        <v>2.42</v>
      </c>
      <c r="E126" s="17">
        <v>-3.09</v>
      </c>
      <c r="F126" s="17">
        <v>348.95</v>
      </c>
      <c r="G126" s="33">
        <v>42108.34</v>
      </c>
      <c r="H126" s="18">
        <v>3714921.7</v>
      </c>
      <c r="I126" s="19">
        <v>0</v>
      </c>
      <c r="J126" s="19">
        <v>-881622.24</v>
      </c>
      <c r="K126" s="19">
        <v>-28918.58</v>
      </c>
      <c r="L126" s="19">
        <v>0</v>
      </c>
      <c r="M126" s="18">
        <v>2804380.88</v>
      </c>
      <c r="N126" s="20">
        <f t="shared" si="4"/>
        <v>3714921.7</v>
      </c>
      <c r="O126" s="20">
        <f t="shared" si="5"/>
        <v>10646</v>
      </c>
      <c r="R126" s="1">
        <v>257.3</v>
      </c>
      <c r="S126" s="1">
        <v>258.58</v>
      </c>
      <c r="T126" s="1">
        <v>348.95</v>
      </c>
      <c r="U126" s="1">
        <v>3714921.7</v>
      </c>
      <c r="V126" s="1">
        <v>0</v>
      </c>
      <c r="W126" s="1">
        <v>881622.24</v>
      </c>
      <c r="X126" s="1">
        <v>2804380.88</v>
      </c>
      <c r="Y126" s="1">
        <v>0</v>
      </c>
      <c r="Z126" s="1">
        <v>2804380.88</v>
      </c>
      <c r="AA126" s="1">
        <v>0</v>
      </c>
      <c r="AB126" s="1">
        <v>2658894.1999999997</v>
      </c>
    </row>
    <row r="127" spans="1:28" x14ac:dyDescent="0.2">
      <c r="A127" s="16" t="s">
        <v>255</v>
      </c>
      <c r="B127" s="1" t="s">
        <v>256</v>
      </c>
      <c r="C127" s="17">
        <v>272.59000000000003</v>
      </c>
      <c r="D127" s="17">
        <v>13.14</v>
      </c>
      <c r="E127" s="17">
        <v>-1.5</v>
      </c>
      <c r="F127" s="17">
        <v>371.09</v>
      </c>
      <c r="G127" s="33">
        <v>38619.589999999997</v>
      </c>
      <c r="H127" s="18">
        <v>3950624.14</v>
      </c>
      <c r="I127" s="19">
        <v>0</v>
      </c>
      <c r="J127" s="19">
        <v>-859880.52</v>
      </c>
      <c r="K127" s="19">
        <v>-23842.33</v>
      </c>
      <c r="L127" s="19">
        <v>0</v>
      </c>
      <c r="M127" s="18">
        <v>3066901.29</v>
      </c>
      <c r="N127" s="20">
        <f t="shared" si="4"/>
        <v>3950624.14</v>
      </c>
      <c r="O127" s="20">
        <f t="shared" si="5"/>
        <v>10646.000000000002</v>
      </c>
      <c r="R127" s="1">
        <v>250.12</v>
      </c>
      <c r="S127" s="1">
        <v>272.59000000000003</v>
      </c>
      <c r="T127" s="1">
        <v>371.09</v>
      </c>
      <c r="U127" s="1">
        <v>3950624.14</v>
      </c>
      <c r="V127" s="1">
        <v>0</v>
      </c>
      <c r="W127" s="1">
        <v>859880.52</v>
      </c>
      <c r="X127" s="1">
        <v>3066901.29</v>
      </c>
      <c r="Y127" s="1">
        <v>0</v>
      </c>
      <c r="Z127" s="1">
        <v>3066901.29</v>
      </c>
      <c r="AA127" s="1">
        <v>0</v>
      </c>
      <c r="AB127" s="1">
        <v>2556980.1899999995</v>
      </c>
    </row>
    <row r="128" spans="1:28" x14ac:dyDescent="0.2">
      <c r="A128" s="16" t="s">
        <v>257</v>
      </c>
      <c r="B128" s="1" t="s">
        <v>258</v>
      </c>
      <c r="C128" s="17">
        <v>742.94</v>
      </c>
      <c r="D128" s="17">
        <v>0</v>
      </c>
      <c r="E128" s="17">
        <v>0</v>
      </c>
      <c r="F128" s="17">
        <v>852.38</v>
      </c>
      <c r="G128" s="33">
        <v>8079</v>
      </c>
      <c r="H128" s="18">
        <v>9074437.4800000004</v>
      </c>
      <c r="I128" s="19">
        <v>0</v>
      </c>
      <c r="J128" s="19">
        <v>-413182.68</v>
      </c>
      <c r="K128" s="19">
        <v>-21952.010000000002</v>
      </c>
      <c r="L128" s="19">
        <v>0</v>
      </c>
      <c r="M128" s="18">
        <v>8639302.790000001</v>
      </c>
      <c r="N128" s="20">
        <f t="shared" si="4"/>
        <v>9074437.4800000004</v>
      </c>
      <c r="O128" s="20">
        <f t="shared" si="5"/>
        <v>10646</v>
      </c>
      <c r="R128" s="1">
        <v>785.9</v>
      </c>
      <c r="S128" s="1">
        <v>742.94</v>
      </c>
      <c r="T128" s="1">
        <v>852.38</v>
      </c>
      <c r="U128" s="1">
        <v>9074437.4800000004</v>
      </c>
      <c r="V128" s="1">
        <v>0</v>
      </c>
      <c r="W128" s="1">
        <v>413182.68</v>
      </c>
      <c r="X128" s="1">
        <v>8639302.790000001</v>
      </c>
      <c r="Y128" s="1">
        <v>0</v>
      </c>
      <c r="Z128" s="1">
        <v>8639302.790000001</v>
      </c>
      <c r="AA128" s="1">
        <v>0</v>
      </c>
      <c r="AB128" s="1">
        <v>6952212.1100000003</v>
      </c>
    </row>
    <row r="129" spans="1:28" x14ac:dyDescent="0.2">
      <c r="A129" s="16" t="s">
        <v>259</v>
      </c>
      <c r="B129" s="1" t="s">
        <v>260</v>
      </c>
      <c r="C129" s="17">
        <v>431.19000000000005</v>
      </c>
      <c r="D129" s="17">
        <v>0</v>
      </c>
      <c r="E129" s="17">
        <v>0.81</v>
      </c>
      <c r="F129" s="17">
        <v>491.13</v>
      </c>
      <c r="G129" s="33">
        <v>8079</v>
      </c>
      <c r="H129" s="18">
        <v>5228569.9800000004</v>
      </c>
      <c r="I129" s="19">
        <v>0</v>
      </c>
      <c r="J129" s="19">
        <v>-238070.36</v>
      </c>
      <c r="K129" s="19">
        <v>-65314.91</v>
      </c>
      <c r="L129" s="19">
        <v>0</v>
      </c>
      <c r="M129" s="18">
        <v>4925184.71</v>
      </c>
      <c r="N129" s="20">
        <f t="shared" si="4"/>
        <v>5228569.9800000004</v>
      </c>
      <c r="O129" s="20">
        <f t="shared" si="5"/>
        <v>10646.000000000002</v>
      </c>
      <c r="R129" s="1">
        <v>394.67</v>
      </c>
      <c r="S129" s="1">
        <v>431.19000000000005</v>
      </c>
      <c r="T129" s="1">
        <v>491.13</v>
      </c>
      <c r="U129" s="1">
        <v>5228569.9800000004</v>
      </c>
      <c r="V129" s="1">
        <v>0</v>
      </c>
      <c r="W129" s="1">
        <v>238070.36</v>
      </c>
      <c r="X129" s="1">
        <v>4925184.71</v>
      </c>
      <c r="Y129" s="1">
        <v>0</v>
      </c>
      <c r="Z129" s="1">
        <v>4925184.71</v>
      </c>
      <c r="AA129" s="1">
        <v>0</v>
      </c>
      <c r="AB129" s="1">
        <v>3392831.5999999996</v>
      </c>
    </row>
    <row r="130" spans="1:28" x14ac:dyDescent="0.2">
      <c r="A130" s="16" t="s">
        <v>261</v>
      </c>
      <c r="B130" s="1" t="s">
        <v>262</v>
      </c>
      <c r="C130" s="17">
        <v>239.79000000000002</v>
      </c>
      <c r="D130" s="17">
        <v>9.41</v>
      </c>
      <c r="E130" s="17">
        <v>-3.09</v>
      </c>
      <c r="F130" s="17">
        <v>330.68</v>
      </c>
      <c r="G130" s="33">
        <v>43123.64</v>
      </c>
      <c r="H130" s="18">
        <v>3520419.28</v>
      </c>
      <c r="I130" s="19">
        <v>0</v>
      </c>
      <c r="J130" s="19">
        <v>-855607.44</v>
      </c>
      <c r="K130" s="19">
        <v>-213208.25999999998</v>
      </c>
      <c r="L130" s="19">
        <v>0</v>
      </c>
      <c r="M130" s="18">
        <v>2451603.58</v>
      </c>
      <c r="N130" s="20">
        <f t="shared" si="4"/>
        <v>3520419.28</v>
      </c>
      <c r="O130" s="20">
        <f t="shared" si="5"/>
        <v>10646</v>
      </c>
      <c r="R130" s="1">
        <v>249.75</v>
      </c>
      <c r="S130" s="1">
        <v>239.79000000000002</v>
      </c>
      <c r="T130" s="1">
        <v>330.68</v>
      </c>
      <c r="U130" s="1">
        <v>3520419.28</v>
      </c>
      <c r="V130" s="1">
        <v>0</v>
      </c>
      <c r="W130" s="1">
        <v>855607.44</v>
      </c>
      <c r="X130" s="1">
        <v>2451603.58</v>
      </c>
      <c r="Y130" s="1">
        <v>0</v>
      </c>
      <c r="Z130" s="1">
        <v>2451603.58</v>
      </c>
      <c r="AA130" s="1">
        <v>0</v>
      </c>
      <c r="AB130" s="1">
        <v>2299580.92</v>
      </c>
    </row>
    <row r="131" spans="1:28" x14ac:dyDescent="0.2">
      <c r="A131" s="16" t="s">
        <v>263</v>
      </c>
      <c r="B131" s="1" t="s">
        <v>264</v>
      </c>
      <c r="C131" s="17">
        <v>1732.97</v>
      </c>
      <c r="D131" s="17">
        <v>0</v>
      </c>
      <c r="E131" s="17">
        <v>0</v>
      </c>
      <c r="F131" s="17">
        <v>1932.69</v>
      </c>
      <c r="G131" s="33">
        <v>8079</v>
      </c>
      <c r="H131" s="18">
        <v>20575417.739999998</v>
      </c>
      <c r="I131" s="19">
        <v>0</v>
      </c>
      <c r="J131" s="19">
        <v>-936852.15</v>
      </c>
      <c r="K131" s="19">
        <v>0</v>
      </c>
      <c r="L131" s="19">
        <v>0</v>
      </c>
      <c r="M131" s="18">
        <v>19638565.59</v>
      </c>
      <c r="N131" s="20">
        <f t="shared" si="4"/>
        <v>20575417.739999998</v>
      </c>
      <c r="O131" s="20">
        <f t="shared" si="5"/>
        <v>10645.999999999998</v>
      </c>
      <c r="R131" s="1">
        <v>1908.6500000000003</v>
      </c>
      <c r="S131" s="1">
        <v>1732.97</v>
      </c>
      <c r="T131" s="1">
        <v>1932.69</v>
      </c>
      <c r="U131" s="1">
        <v>20575417.739999998</v>
      </c>
      <c r="V131" s="1">
        <v>0</v>
      </c>
      <c r="W131" s="1">
        <v>936852.15</v>
      </c>
      <c r="X131" s="1">
        <v>19638565.59</v>
      </c>
      <c r="Y131" s="1">
        <v>0</v>
      </c>
      <c r="Z131" s="1">
        <v>19638565.59</v>
      </c>
      <c r="AA131" s="1">
        <v>0</v>
      </c>
      <c r="AB131" s="1">
        <v>15229811.470000001</v>
      </c>
    </row>
    <row r="132" spans="1:28" x14ac:dyDescent="0.2">
      <c r="A132" s="16" t="s">
        <v>265</v>
      </c>
      <c r="B132" s="1" t="s">
        <v>266</v>
      </c>
      <c r="C132" s="17">
        <v>134.32</v>
      </c>
      <c r="D132" s="17">
        <v>0</v>
      </c>
      <c r="E132" s="17">
        <v>0</v>
      </c>
      <c r="F132" s="17">
        <v>213.35</v>
      </c>
      <c r="G132" s="33">
        <v>33434.379999999997</v>
      </c>
      <c r="H132" s="18">
        <v>2271324.1</v>
      </c>
      <c r="I132" s="19">
        <v>86873.52</v>
      </c>
      <c r="J132" s="19">
        <v>-427993.56</v>
      </c>
      <c r="K132" s="19">
        <v>-20587.330000000002</v>
      </c>
      <c r="L132" s="19">
        <v>0</v>
      </c>
      <c r="M132" s="18">
        <v>1909616.73</v>
      </c>
      <c r="N132" s="20">
        <f t="shared" ref="N132:N175" si="6">M132-K132-J132</f>
        <v>2358197.62</v>
      </c>
      <c r="O132" s="20">
        <f t="shared" si="5"/>
        <v>11053.187813452076</v>
      </c>
      <c r="R132" s="1">
        <v>153.91</v>
      </c>
      <c r="S132" s="1">
        <v>134.32</v>
      </c>
      <c r="T132" s="1">
        <v>213.35</v>
      </c>
      <c r="U132" s="1">
        <v>2271324.1</v>
      </c>
      <c r="V132" s="1">
        <v>86873.52</v>
      </c>
      <c r="W132" s="1">
        <v>427993.56</v>
      </c>
      <c r="X132" s="1">
        <v>1909616.73</v>
      </c>
      <c r="Y132" s="1">
        <v>0</v>
      </c>
      <c r="Z132" s="1">
        <v>1909616.73</v>
      </c>
      <c r="AA132" s="1">
        <v>0</v>
      </c>
      <c r="AB132" s="1">
        <v>1891999.2300000002</v>
      </c>
    </row>
    <row r="133" spans="1:28" x14ac:dyDescent="0.2">
      <c r="A133" s="16" t="s">
        <v>267</v>
      </c>
      <c r="B133" s="1" t="s">
        <v>268</v>
      </c>
      <c r="C133" s="17">
        <v>211.01</v>
      </c>
      <c r="D133" s="17">
        <v>0.86</v>
      </c>
      <c r="E133" s="17">
        <v>0</v>
      </c>
      <c r="F133" s="17">
        <v>295.52999999999997</v>
      </c>
      <c r="G133" s="33">
        <v>29662.37</v>
      </c>
      <c r="H133" s="18">
        <v>3146212.38</v>
      </c>
      <c r="I133" s="19">
        <v>0</v>
      </c>
      <c r="J133" s="19">
        <v>-525967.26</v>
      </c>
      <c r="K133" s="19">
        <v>-23575.24</v>
      </c>
      <c r="L133" s="19">
        <v>0</v>
      </c>
      <c r="M133" s="18">
        <v>2596669.88</v>
      </c>
      <c r="N133" s="20">
        <f t="shared" si="6"/>
        <v>3146212.38</v>
      </c>
      <c r="O133" s="20">
        <f t="shared" ref="O133:O163" si="7">N133/F133</f>
        <v>10646</v>
      </c>
      <c r="R133" s="1">
        <v>212.88</v>
      </c>
      <c r="S133" s="1">
        <v>211.01</v>
      </c>
      <c r="T133" s="1">
        <v>295.52999999999997</v>
      </c>
      <c r="U133" s="1">
        <v>3146212.38</v>
      </c>
      <c r="V133" s="1">
        <v>0</v>
      </c>
      <c r="W133" s="1">
        <v>525967.26</v>
      </c>
      <c r="X133" s="1">
        <v>2596669.88</v>
      </c>
      <c r="Y133" s="1">
        <v>0</v>
      </c>
      <c r="Z133" s="1">
        <v>2596669.88</v>
      </c>
      <c r="AA133" s="1">
        <v>0</v>
      </c>
      <c r="AB133" s="1">
        <v>2427050.16</v>
      </c>
    </row>
    <row r="134" spans="1:28" x14ac:dyDescent="0.2">
      <c r="A134" s="16" t="s">
        <v>269</v>
      </c>
      <c r="B134" s="1" t="s">
        <v>270</v>
      </c>
      <c r="C134" s="17">
        <v>178.61</v>
      </c>
      <c r="D134" s="17">
        <v>0</v>
      </c>
      <c r="E134" s="17">
        <v>0</v>
      </c>
      <c r="F134" s="17">
        <v>257.08</v>
      </c>
      <c r="G134" s="33">
        <v>34041.519999999997</v>
      </c>
      <c r="H134" s="18">
        <v>2736873.68</v>
      </c>
      <c r="I134" s="19">
        <v>57173.03</v>
      </c>
      <c r="J134" s="19">
        <v>-525083.57999999996</v>
      </c>
      <c r="K134" s="19">
        <v>-38401.18</v>
      </c>
      <c r="L134" s="19">
        <v>0</v>
      </c>
      <c r="M134" s="18">
        <v>2230561.9499999997</v>
      </c>
      <c r="N134" s="20">
        <f t="shared" si="6"/>
        <v>2794046.71</v>
      </c>
      <c r="O134" s="20">
        <f t="shared" si="7"/>
        <v>10868.393924070329</v>
      </c>
      <c r="R134" s="1">
        <v>217.38</v>
      </c>
      <c r="S134" s="1">
        <v>178.61</v>
      </c>
      <c r="T134" s="1">
        <v>257.08</v>
      </c>
      <c r="U134" s="1">
        <v>2736873.68</v>
      </c>
      <c r="V134" s="1">
        <v>57173.03</v>
      </c>
      <c r="W134" s="1">
        <v>525083.57999999996</v>
      </c>
      <c r="X134" s="1">
        <v>2230561.9499999997</v>
      </c>
      <c r="Y134" s="1">
        <v>0</v>
      </c>
      <c r="Z134" s="1">
        <v>2230561.9499999997</v>
      </c>
      <c r="AA134" s="1">
        <v>0</v>
      </c>
      <c r="AB134" s="1">
        <v>2410784.3200000003</v>
      </c>
    </row>
    <row r="135" spans="1:28" x14ac:dyDescent="0.2">
      <c r="A135" s="16" t="s">
        <v>271</v>
      </c>
      <c r="B135" s="1" t="s">
        <v>272</v>
      </c>
      <c r="C135" s="17">
        <v>174.86</v>
      </c>
      <c r="D135" s="17">
        <v>6.4</v>
      </c>
      <c r="E135" s="17">
        <v>0.42</v>
      </c>
      <c r="F135" s="17">
        <v>258.58</v>
      </c>
      <c r="G135" s="33">
        <v>75598.73</v>
      </c>
      <c r="H135" s="18">
        <v>2752842.68</v>
      </c>
      <c r="I135" s="19">
        <v>373748.3</v>
      </c>
      <c r="J135" s="19">
        <v>-1172899.2</v>
      </c>
      <c r="K135" s="19">
        <v>-56478.18</v>
      </c>
      <c r="L135" s="19">
        <v>0</v>
      </c>
      <c r="M135" s="18">
        <v>1897213.6</v>
      </c>
      <c r="N135" s="20">
        <f t="shared" si="6"/>
        <v>3126590.98</v>
      </c>
      <c r="O135" s="20">
        <f t="shared" si="7"/>
        <v>12091.387500966819</v>
      </c>
      <c r="R135" s="1">
        <v>159.88999999999999</v>
      </c>
      <c r="S135" s="1">
        <v>174.86</v>
      </c>
      <c r="T135" s="1">
        <v>258.58</v>
      </c>
      <c r="U135" s="1">
        <v>2752842.68</v>
      </c>
      <c r="V135" s="1">
        <v>373748.3</v>
      </c>
      <c r="W135" s="1">
        <v>1172899.2</v>
      </c>
      <c r="X135" s="1">
        <v>1897213.6</v>
      </c>
      <c r="Y135" s="1">
        <v>0</v>
      </c>
      <c r="Z135" s="1">
        <v>1897213.6</v>
      </c>
      <c r="AA135" s="1">
        <v>0</v>
      </c>
      <c r="AB135" s="1">
        <v>1808640.19</v>
      </c>
    </row>
    <row r="136" spans="1:28" x14ac:dyDescent="0.2">
      <c r="A136" s="16" t="s">
        <v>368</v>
      </c>
      <c r="B136" s="1" t="s">
        <v>369</v>
      </c>
      <c r="C136" s="17">
        <v>115.3</v>
      </c>
      <c r="D136" s="17">
        <v>0</v>
      </c>
      <c r="E136" s="17">
        <v>0.99</v>
      </c>
      <c r="F136" s="17">
        <v>193.95</v>
      </c>
      <c r="G136" s="33">
        <v>57942.39</v>
      </c>
      <c r="H136" s="18">
        <v>2064791.7</v>
      </c>
      <c r="I136" s="19">
        <v>132889.78</v>
      </c>
      <c r="J136" s="19">
        <v>-674275.62</v>
      </c>
      <c r="K136" s="19">
        <v>-178236.30000000002</v>
      </c>
      <c r="L136" s="19">
        <v>0</v>
      </c>
      <c r="M136" s="18">
        <v>1345169.5599999998</v>
      </c>
      <c r="N136" s="20">
        <f t="shared" si="6"/>
        <v>2197681.48</v>
      </c>
      <c r="O136" s="20">
        <f t="shared" si="7"/>
        <v>11331.175457592164</v>
      </c>
      <c r="R136" s="1">
        <v>86.76</v>
      </c>
      <c r="S136" s="1">
        <v>115.3</v>
      </c>
      <c r="T136" s="1">
        <v>193.95</v>
      </c>
      <c r="U136" s="1">
        <v>2064791.7</v>
      </c>
      <c r="V136" s="1">
        <v>132889.78</v>
      </c>
      <c r="W136" s="1">
        <v>674275.62</v>
      </c>
      <c r="X136" s="1">
        <v>1345169.5599999998</v>
      </c>
      <c r="Y136" s="1">
        <v>0</v>
      </c>
      <c r="Z136" s="1">
        <v>1345169.5599999998</v>
      </c>
      <c r="AA136" s="1">
        <v>0</v>
      </c>
      <c r="AB136" s="1">
        <v>1096475.18</v>
      </c>
    </row>
    <row r="137" spans="1:28" x14ac:dyDescent="0.2">
      <c r="A137" s="16" t="s">
        <v>273</v>
      </c>
      <c r="B137" s="1" t="s">
        <v>274</v>
      </c>
      <c r="C137" s="17">
        <v>206.01</v>
      </c>
      <c r="D137" s="17">
        <v>0</v>
      </c>
      <c r="E137" s="17">
        <v>0</v>
      </c>
      <c r="F137" s="17">
        <v>286.95</v>
      </c>
      <c r="G137" s="33">
        <v>9241.83</v>
      </c>
      <c r="H137" s="18">
        <v>3054869.7</v>
      </c>
      <c r="I137" s="19">
        <v>0</v>
      </c>
      <c r="J137" s="19">
        <v>-159116.51999999999</v>
      </c>
      <c r="K137" s="19">
        <v>-29985.22</v>
      </c>
      <c r="L137" s="19">
        <v>0</v>
      </c>
      <c r="M137" s="18">
        <v>2865767.96</v>
      </c>
      <c r="N137" s="20">
        <f t="shared" si="6"/>
        <v>3054869.7</v>
      </c>
      <c r="O137" s="20">
        <f t="shared" si="7"/>
        <v>10646.000000000002</v>
      </c>
      <c r="R137" s="1">
        <v>199.18000000000004</v>
      </c>
      <c r="S137" s="1">
        <v>206.01</v>
      </c>
      <c r="T137" s="1">
        <v>286.95</v>
      </c>
      <c r="U137" s="1">
        <v>3054869.7</v>
      </c>
      <c r="V137" s="1">
        <v>0</v>
      </c>
      <c r="W137" s="1">
        <v>159116.51999999999</v>
      </c>
      <c r="X137" s="1">
        <v>2865767.96</v>
      </c>
      <c r="Y137" s="1">
        <v>0</v>
      </c>
      <c r="Z137" s="1">
        <v>2865767.96</v>
      </c>
      <c r="AA137" s="1">
        <v>0</v>
      </c>
      <c r="AB137" s="1">
        <v>2699774.1999999997</v>
      </c>
    </row>
    <row r="138" spans="1:28" x14ac:dyDescent="0.2">
      <c r="A138" s="16" t="s">
        <v>275</v>
      </c>
      <c r="B138" s="1" t="s">
        <v>276</v>
      </c>
      <c r="C138" s="17">
        <v>52.04</v>
      </c>
      <c r="D138" s="17">
        <v>0.96</v>
      </c>
      <c r="E138" s="17">
        <v>0</v>
      </c>
      <c r="F138" s="17">
        <v>96.41</v>
      </c>
      <c r="G138" s="33">
        <v>16025.54</v>
      </c>
      <c r="H138" s="18">
        <v>1026380.86</v>
      </c>
      <c r="I138" s="19">
        <v>534013.52</v>
      </c>
      <c r="J138" s="19">
        <v>-92701.32</v>
      </c>
      <c r="K138" s="19">
        <v>-31246.6</v>
      </c>
      <c r="L138" s="19">
        <v>0</v>
      </c>
      <c r="M138" s="18">
        <v>1436446.4599999997</v>
      </c>
      <c r="N138" s="20">
        <f t="shared" si="6"/>
        <v>1560394.38</v>
      </c>
      <c r="O138" s="20">
        <f t="shared" si="7"/>
        <v>16184.984752619022</v>
      </c>
      <c r="R138" s="1">
        <v>133.85999999999999</v>
      </c>
      <c r="S138" s="1">
        <v>52.04</v>
      </c>
      <c r="T138" s="1">
        <v>96.41</v>
      </c>
      <c r="U138" s="1">
        <v>1026380.86</v>
      </c>
      <c r="V138" s="1">
        <v>534013.52</v>
      </c>
      <c r="W138" s="1">
        <v>92701.32</v>
      </c>
      <c r="X138" s="1">
        <v>1436446.4599999997</v>
      </c>
      <c r="Y138" s="1">
        <v>0</v>
      </c>
      <c r="Z138" s="1">
        <v>1436446.4599999997</v>
      </c>
      <c r="AA138" s="1">
        <v>0</v>
      </c>
      <c r="AB138" s="1">
        <v>1921208.9</v>
      </c>
    </row>
    <row r="139" spans="1:28" x14ac:dyDescent="0.2">
      <c r="A139" s="16" t="s">
        <v>277</v>
      </c>
      <c r="B139" s="1" t="s">
        <v>278</v>
      </c>
      <c r="C139" s="17">
        <v>73.37</v>
      </c>
      <c r="D139" s="17">
        <v>0</v>
      </c>
      <c r="E139" s="17">
        <v>0</v>
      </c>
      <c r="F139" s="17">
        <v>139.51</v>
      </c>
      <c r="G139" s="33">
        <v>32203.43</v>
      </c>
      <c r="H139" s="18">
        <v>1485223.46</v>
      </c>
      <c r="I139" s="19">
        <v>0</v>
      </c>
      <c r="J139" s="19">
        <v>-269562</v>
      </c>
      <c r="K139" s="19">
        <v>-13016.15</v>
      </c>
      <c r="L139" s="19">
        <v>0</v>
      </c>
      <c r="M139" s="18">
        <v>1202645.31</v>
      </c>
      <c r="N139" s="20">
        <f t="shared" si="6"/>
        <v>1485223.46</v>
      </c>
      <c r="O139" s="20">
        <f t="shared" si="7"/>
        <v>10646</v>
      </c>
      <c r="R139" s="1">
        <v>64.75</v>
      </c>
      <c r="S139" s="1">
        <v>73.37</v>
      </c>
      <c r="T139" s="1">
        <v>139.51</v>
      </c>
      <c r="U139" s="1">
        <v>1485223.46</v>
      </c>
      <c r="V139" s="1">
        <v>0</v>
      </c>
      <c r="W139" s="1">
        <v>269562</v>
      </c>
      <c r="X139" s="1">
        <v>1202645.31</v>
      </c>
      <c r="Y139" s="1">
        <v>0</v>
      </c>
      <c r="Z139" s="1">
        <v>1202645.31</v>
      </c>
      <c r="AA139" s="1">
        <v>0</v>
      </c>
      <c r="AB139" s="1">
        <v>1093428.47</v>
      </c>
    </row>
    <row r="140" spans="1:28" x14ac:dyDescent="0.2">
      <c r="A140" s="16" t="s">
        <v>279</v>
      </c>
      <c r="B140" s="1" t="s">
        <v>280</v>
      </c>
      <c r="C140" s="17">
        <v>32.07</v>
      </c>
      <c r="D140" s="17">
        <v>0</v>
      </c>
      <c r="E140" s="17">
        <v>0</v>
      </c>
      <c r="F140" s="17">
        <v>57.67</v>
      </c>
      <c r="G140" s="33">
        <v>42805.48</v>
      </c>
      <c r="H140" s="18">
        <v>613954.81999999995</v>
      </c>
      <c r="I140" s="19">
        <v>0</v>
      </c>
      <c r="J140" s="19">
        <v>-148115.51999999999</v>
      </c>
      <c r="K140" s="19">
        <v>-63374.23</v>
      </c>
      <c r="L140" s="19">
        <v>0</v>
      </c>
      <c r="M140" s="18">
        <v>402465.06999999995</v>
      </c>
      <c r="N140" s="20">
        <f t="shared" si="6"/>
        <v>613954.81999999995</v>
      </c>
      <c r="O140" s="20">
        <f t="shared" si="7"/>
        <v>10645.999999999998</v>
      </c>
      <c r="R140" s="1">
        <v>24.48</v>
      </c>
      <c r="S140" s="1">
        <v>32.07</v>
      </c>
      <c r="T140" s="1">
        <v>57.67</v>
      </c>
      <c r="U140" s="1">
        <v>613954.81999999995</v>
      </c>
      <c r="V140" s="1">
        <v>0</v>
      </c>
      <c r="W140" s="1">
        <v>148115.51999999999</v>
      </c>
      <c r="X140" s="1">
        <v>402465.06999999995</v>
      </c>
      <c r="Y140" s="1">
        <v>0</v>
      </c>
      <c r="Z140" s="1">
        <v>402465.06999999995</v>
      </c>
      <c r="AA140" s="1">
        <v>0</v>
      </c>
      <c r="AB140" s="1">
        <v>187880.13000000006</v>
      </c>
    </row>
    <row r="141" spans="1:28" x14ac:dyDescent="0.2">
      <c r="A141" s="16" t="s">
        <v>281</v>
      </c>
      <c r="B141" s="1" t="s">
        <v>282</v>
      </c>
      <c r="C141" s="17">
        <v>3921.09</v>
      </c>
      <c r="D141" s="17">
        <v>117.05</v>
      </c>
      <c r="E141" s="17">
        <v>-10.54</v>
      </c>
      <c r="F141" s="17">
        <v>4491.33</v>
      </c>
      <c r="G141" s="33">
        <v>36862.44</v>
      </c>
      <c r="H141" s="18">
        <v>47814699.18</v>
      </c>
      <c r="I141" s="19">
        <v>0</v>
      </c>
      <c r="J141" s="19">
        <v>-9933683.4600000009</v>
      </c>
      <c r="K141" s="19">
        <v>-2308876.83</v>
      </c>
      <c r="L141" s="19">
        <v>0</v>
      </c>
      <c r="M141" s="18">
        <v>35572138.890000001</v>
      </c>
      <c r="N141" s="20">
        <f t="shared" si="6"/>
        <v>47814699.18</v>
      </c>
      <c r="O141" s="20">
        <f t="shared" si="7"/>
        <v>10646</v>
      </c>
      <c r="R141" s="1">
        <v>3927.53</v>
      </c>
      <c r="S141" s="1">
        <v>3921.09</v>
      </c>
      <c r="T141" s="1">
        <v>4491.33</v>
      </c>
      <c r="U141" s="1">
        <v>47814699.18</v>
      </c>
      <c r="V141" s="1">
        <v>0</v>
      </c>
      <c r="W141" s="1">
        <v>9933683.4600000009</v>
      </c>
      <c r="X141" s="1">
        <v>35572138.890000001</v>
      </c>
      <c r="Y141" s="1">
        <v>0</v>
      </c>
      <c r="Z141" s="1">
        <v>35572138.890000001</v>
      </c>
      <c r="AA141" s="1">
        <v>0</v>
      </c>
      <c r="AB141" s="1">
        <v>35523861.689999998</v>
      </c>
    </row>
    <row r="142" spans="1:28" x14ac:dyDescent="0.2">
      <c r="A142" s="16" t="s">
        <v>283</v>
      </c>
      <c r="B142" s="1" t="s">
        <v>284</v>
      </c>
      <c r="C142" s="17">
        <v>392.15</v>
      </c>
      <c r="D142" s="17">
        <v>9.5</v>
      </c>
      <c r="E142" s="17">
        <v>-0.35</v>
      </c>
      <c r="F142" s="17">
        <v>455.21</v>
      </c>
      <c r="G142" s="33">
        <v>49623.24</v>
      </c>
      <c r="H142" s="18">
        <v>4846165.66</v>
      </c>
      <c r="I142" s="19">
        <v>0</v>
      </c>
      <c r="J142" s="19">
        <v>-1355339.82</v>
      </c>
      <c r="K142" s="19">
        <v>-391537.59</v>
      </c>
      <c r="L142" s="19">
        <v>0</v>
      </c>
      <c r="M142" s="18">
        <v>3099288.25</v>
      </c>
      <c r="N142" s="20">
        <f t="shared" si="6"/>
        <v>4846165.66</v>
      </c>
      <c r="O142" s="20">
        <f t="shared" si="7"/>
        <v>10646</v>
      </c>
      <c r="P142" s="20"/>
      <c r="R142" s="1">
        <v>375.68</v>
      </c>
      <c r="S142" s="1">
        <v>392.15</v>
      </c>
      <c r="T142" s="1">
        <v>455.21</v>
      </c>
      <c r="U142" s="1">
        <v>4846165.66</v>
      </c>
      <c r="V142" s="1">
        <v>0</v>
      </c>
      <c r="W142" s="1">
        <v>1355339.82</v>
      </c>
      <c r="X142" s="1">
        <v>3099288.25</v>
      </c>
      <c r="Y142" s="1">
        <v>0</v>
      </c>
      <c r="Z142" s="1">
        <v>3099288.25</v>
      </c>
      <c r="AA142" s="1">
        <v>0</v>
      </c>
      <c r="AB142" s="1">
        <v>3124094.95</v>
      </c>
    </row>
    <row r="143" spans="1:28" x14ac:dyDescent="0.2">
      <c r="A143" s="16" t="s">
        <v>285</v>
      </c>
      <c r="B143" s="1" t="s">
        <v>286</v>
      </c>
      <c r="C143" s="17">
        <v>257.57</v>
      </c>
      <c r="D143" s="17">
        <v>13.58</v>
      </c>
      <c r="E143" s="17">
        <v>0.99</v>
      </c>
      <c r="F143" s="17">
        <v>359.14</v>
      </c>
      <c r="G143" s="33">
        <v>39821.589999999997</v>
      </c>
      <c r="H143" s="18">
        <v>3823404.44</v>
      </c>
      <c r="I143" s="19">
        <v>0</v>
      </c>
      <c r="J143" s="19">
        <v>-858091.62</v>
      </c>
      <c r="K143" s="19">
        <v>-407324.24000000005</v>
      </c>
      <c r="L143" s="19">
        <v>0</v>
      </c>
      <c r="M143" s="18">
        <v>2557988.5799999996</v>
      </c>
      <c r="N143" s="20">
        <f t="shared" si="6"/>
        <v>3823404.44</v>
      </c>
      <c r="O143" s="20">
        <f t="shared" si="7"/>
        <v>10646</v>
      </c>
      <c r="R143" s="1">
        <v>258.07</v>
      </c>
      <c r="S143" s="1">
        <v>257.57</v>
      </c>
      <c r="T143" s="1">
        <v>359.14</v>
      </c>
      <c r="U143" s="1">
        <v>3823404.44</v>
      </c>
      <c r="V143" s="1">
        <v>0</v>
      </c>
      <c r="W143" s="1">
        <v>858091.62</v>
      </c>
      <c r="X143" s="1">
        <v>2557988.5799999996</v>
      </c>
      <c r="Y143" s="1">
        <v>0</v>
      </c>
      <c r="Z143" s="1">
        <v>2557988.5799999996</v>
      </c>
      <c r="AA143" s="1">
        <v>0</v>
      </c>
      <c r="AB143" s="1">
        <v>2494982.13</v>
      </c>
    </row>
    <row r="144" spans="1:28" x14ac:dyDescent="0.2">
      <c r="A144" s="16" t="s">
        <v>287</v>
      </c>
      <c r="B144" s="1" t="s">
        <v>288</v>
      </c>
      <c r="C144" s="17">
        <v>298.31</v>
      </c>
      <c r="D144" s="17">
        <v>16.09</v>
      </c>
      <c r="E144" s="17">
        <v>0</v>
      </c>
      <c r="F144" s="17">
        <v>390.32</v>
      </c>
      <c r="G144" s="33">
        <v>36162.550000000003</v>
      </c>
      <c r="H144" s="18">
        <v>4155346.72</v>
      </c>
      <c r="I144" s="19">
        <v>0</v>
      </c>
      <c r="J144" s="19">
        <v>-846897.9</v>
      </c>
      <c r="K144" s="19">
        <v>-469337.41000000003</v>
      </c>
      <c r="L144" s="19">
        <v>0</v>
      </c>
      <c r="M144" s="18">
        <v>2839111.41</v>
      </c>
      <c r="N144" s="20">
        <f t="shared" si="6"/>
        <v>4155346.72</v>
      </c>
      <c r="O144" s="20">
        <f t="shared" si="7"/>
        <v>10646</v>
      </c>
      <c r="R144" s="1">
        <v>334.51</v>
      </c>
      <c r="S144" s="1">
        <v>298.31</v>
      </c>
      <c r="T144" s="1">
        <v>390.32</v>
      </c>
      <c r="U144" s="1">
        <v>4155346.72</v>
      </c>
      <c r="V144" s="1">
        <v>0</v>
      </c>
      <c r="W144" s="1">
        <v>846897.9</v>
      </c>
      <c r="X144" s="1">
        <v>2839111.41</v>
      </c>
      <c r="Y144" s="1">
        <v>0</v>
      </c>
      <c r="Z144" s="1">
        <v>2839111.41</v>
      </c>
      <c r="AA144" s="1">
        <v>0</v>
      </c>
      <c r="AB144" s="1">
        <v>2919776.8999999994</v>
      </c>
    </row>
    <row r="145" spans="1:28" x14ac:dyDescent="0.2">
      <c r="A145" s="16" t="s">
        <v>289</v>
      </c>
      <c r="B145" s="1" t="s">
        <v>290</v>
      </c>
      <c r="C145" s="17">
        <v>87.58</v>
      </c>
      <c r="D145" s="17">
        <v>0</v>
      </c>
      <c r="E145" s="17">
        <v>-1.69</v>
      </c>
      <c r="F145" s="17">
        <v>156.6</v>
      </c>
      <c r="G145" s="33">
        <v>79015.63</v>
      </c>
      <c r="H145" s="18">
        <v>1667163.6</v>
      </c>
      <c r="I145" s="19">
        <v>428273.53</v>
      </c>
      <c r="J145" s="19">
        <v>-742430.88</v>
      </c>
      <c r="K145" s="19">
        <v>-29539.81</v>
      </c>
      <c r="L145" s="19">
        <v>0</v>
      </c>
      <c r="M145" s="18">
        <v>1323466.44</v>
      </c>
      <c r="N145" s="20">
        <f t="shared" si="6"/>
        <v>2095437.13</v>
      </c>
      <c r="O145" s="20">
        <f t="shared" si="7"/>
        <v>13380.824584929756</v>
      </c>
      <c r="R145" s="1">
        <v>76.89</v>
      </c>
      <c r="S145" s="1">
        <v>87.58</v>
      </c>
      <c r="T145" s="1">
        <v>156.6</v>
      </c>
      <c r="U145" s="1">
        <v>1667163.6</v>
      </c>
      <c r="V145" s="1">
        <v>428273.53</v>
      </c>
      <c r="W145" s="1">
        <v>742430.88</v>
      </c>
      <c r="X145" s="1">
        <v>1323466.44</v>
      </c>
      <c r="Y145" s="1">
        <v>0</v>
      </c>
      <c r="Z145" s="1">
        <v>1323466.44</v>
      </c>
      <c r="AA145" s="1">
        <v>0</v>
      </c>
      <c r="AB145" s="1">
        <v>1444355.9400000002</v>
      </c>
    </row>
    <row r="146" spans="1:28" x14ac:dyDescent="0.2">
      <c r="A146" s="16" t="s">
        <v>291</v>
      </c>
      <c r="B146" s="1" t="s">
        <v>292</v>
      </c>
      <c r="C146" s="17">
        <v>2116.64</v>
      </c>
      <c r="D146" s="17">
        <v>0</v>
      </c>
      <c r="E146" s="17">
        <v>-27.26</v>
      </c>
      <c r="F146" s="17">
        <v>2342.12</v>
      </c>
      <c r="G146" s="33">
        <v>35703.19</v>
      </c>
      <c r="H146" s="18">
        <v>24934209.52</v>
      </c>
      <c r="I146" s="19">
        <v>0</v>
      </c>
      <c r="J146" s="19">
        <v>-5017268.6399999997</v>
      </c>
      <c r="K146" s="19">
        <v>-258870.53</v>
      </c>
      <c r="L146" s="19">
        <v>0</v>
      </c>
      <c r="M146" s="18">
        <v>19658070.349999998</v>
      </c>
      <c r="N146" s="20">
        <f t="shared" si="6"/>
        <v>24934209.52</v>
      </c>
      <c r="O146" s="20">
        <f t="shared" si="7"/>
        <v>10646</v>
      </c>
      <c r="R146" s="1">
        <v>2186.64</v>
      </c>
      <c r="S146" s="1">
        <v>2116.64</v>
      </c>
      <c r="T146" s="1">
        <v>2342.12</v>
      </c>
      <c r="U146" s="1">
        <v>24934209.52</v>
      </c>
      <c r="V146" s="1">
        <v>0</v>
      </c>
      <c r="W146" s="1">
        <v>5017268.6399999997</v>
      </c>
      <c r="X146" s="1">
        <v>19658070.349999998</v>
      </c>
      <c r="Y146" s="1">
        <v>0</v>
      </c>
      <c r="Z146" s="1">
        <v>19658070.349999998</v>
      </c>
      <c r="AA146" s="1">
        <v>0</v>
      </c>
      <c r="AB146" s="1">
        <v>20017054.329999998</v>
      </c>
    </row>
    <row r="147" spans="1:28" x14ac:dyDescent="0.2">
      <c r="A147" s="16" t="s">
        <v>293</v>
      </c>
      <c r="B147" s="1" t="s">
        <v>294</v>
      </c>
      <c r="C147" s="17">
        <v>199.38</v>
      </c>
      <c r="D147" s="17">
        <v>0</v>
      </c>
      <c r="E147" s="17">
        <v>-1.93</v>
      </c>
      <c r="F147" s="17">
        <v>277.93</v>
      </c>
      <c r="G147" s="33">
        <v>35978.65</v>
      </c>
      <c r="H147" s="18">
        <v>2958842.78</v>
      </c>
      <c r="I147" s="19">
        <v>0</v>
      </c>
      <c r="J147" s="19">
        <v>-599972.81999999995</v>
      </c>
      <c r="K147" s="19">
        <v>-26672.940000000002</v>
      </c>
      <c r="L147" s="19">
        <v>0</v>
      </c>
      <c r="M147" s="18">
        <v>2332197.02</v>
      </c>
      <c r="N147" s="20">
        <f t="shared" si="6"/>
        <v>2958842.78</v>
      </c>
      <c r="O147" s="20">
        <f t="shared" si="7"/>
        <v>10645.999999999998</v>
      </c>
      <c r="R147" s="1">
        <v>169</v>
      </c>
      <c r="S147" s="1">
        <v>199.38</v>
      </c>
      <c r="T147" s="1">
        <v>277.93</v>
      </c>
      <c r="U147" s="1">
        <v>2958842.78</v>
      </c>
      <c r="V147" s="1">
        <v>0</v>
      </c>
      <c r="W147" s="1">
        <v>599972.81999999995</v>
      </c>
      <c r="X147" s="1">
        <v>2332197.02</v>
      </c>
      <c r="Y147" s="1">
        <v>0</v>
      </c>
      <c r="Z147" s="1">
        <v>2332197.02</v>
      </c>
      <c r="AA147" s="1">
        <v>0</v>
      </c>
      <c r="AB147" s="1">
        <v>1836615.8699999999</v>
      </c>
    </row>
    <row r="148" spans="1:28" x14ac:dyDescent="0.2">
      <c r="A148" s="16" t="s">
        <v>295</v>
      </c>
      <c r="B148" s="1" t="s">
        <v>296</v>
      </c>
      <c r="C148" s="17">
        <v>153.5</v>
      </c>
      <c r="D148" s="17">
        <v>0.5</v>
      </c>
      <c r="E148" s="17">
        <v>-1.75</v>
      </c>
      <c r="F148" s="17">
        <v>227.76</v>
      </c>
      <c r="G148" s="33">
        <v>42954.36</v>
      </c>
      <c r="H148" s="18">
        <v>2424732.96</v>
      </c>
      <c r="I148" s="19">
        <v>0</v>
      </c>
      <c r="J148" s="19">
        <v>-586997.1</v>
      </c>
      <c r="K148" s="19">
        <v>-23824.879999999997</v>
      </c>
      <c r="L148" s="19">
        <v>0</v>
      </c>
      <c r="M148" s="18">
        <v>1813910.98</v>
      </c>
      <c r="N148" s="20">
        <f t="shared" si="6"/>
        <v>2424732.96</v>
      </c>
      <c r="O148" s="20">
        <f t="shared" si="7"/>
        <v>10646</v>
      </c>
      <c r="R148" s="1">
        <v>141.62</v>
      </c>
      <c r="S148" s="1">
        <v>153.5</v>
      </c>
      <c r="T148" s="1">
        <v>227.76</v>
      </c>
      <c r="U148" s="1">
        <v>2424732.96</v>
      </c>
      <c r="V148" s="1">
        <v>0</v>
      </c>
      <c r="W148" s="1">
        <v>586997.1</v>
      </c>
      <c r="X148" s="1">
        <v>1813910.98</v>
      </c>
      <c r="Y148" s="1">
        <v>0</v>
      </c>
      <c r="Z148" s="1">
        <v>1813910.98</v>
      </c>
      <c r="AA148" s="1">
        <v>0</v>
      </c>
      <c r="AB148" s="1">
        <v>1438851.1500000001</v>
      </c>
    </row>
    <row r="149" spans="1:28" x14ac:dyDescent="0.2">
      <c r="A149" s="16" t="s">
        <v>297</v>
      </c>
      <c r="B149" s="1" t="s">
        <v>298</v>
      </c>
      <c r="C149" s="17">
        <v>108.97</v>
      </c>
      <c r="D149" s="17">
        <v>0</v>
      </c>
      <c r="E149" s="17">
        <v>-0.85</v>
      </c>
      <c r="F149" s="17">
        <v>179.87</v>
      </c>
      <c r="G149" s="33">
        <v>40603.46</v>
      </c>
      <c r="H149" s="18">
        <v>1914896.02</v>
      </c>
      <c r="I149" s="19">
        <v>0</v>
      </c>
      <c r="J149" s="19">
        <v>-438200.7</v>
      </c>
      <c r="K149" s="19">
        <v>-10038.029999999999</v>
      </c>
      <c r="L149" s="19">
        <v>0</v>
      </c>
      <c r="M149" s="18">
        <v>1466657.29</v>
      </c>
      <c r="N149" s="20">
        <f t="shared" si="6"/>
        <v>1914896.02</v>
      </c>
      <c r="O149" s="20">
        <f t="shared" si="7"/>
        <v>10646</v>
      </c>
      <c r="R149" s="1">
        <v>107.6</v>
      </c>
      <c r="S149" s="1">
        <v>108.97</v>
      </c>
      <c r="T149" s="1">
        <v>179.87</v>
      </c>
      <c r="U149" s="1">
        <v>1914896.02</v>
      </c>
      <c r="V149" s="1">
        <v>0</v>
      </c>
      <c r="W149" s="1">
        <v>438200.7</v>
      </c>
      <c r="X149" s="1">
        <v>1466657.29</v>
      </c>
      <c r="Y149" s="1">
        <v>0</v>
      </c>
      <c r="Z149" s="1">
        <v>1466657.29</v>
      </c>
      <c r="AA149" s="1">
        <v>0</v>
      </c>
      <c r="AB149" s="1">
        <v>1274688.8699999996</v>
      </c>
    </row>
    <row r="150" spans="1:28" x14ac:dyDescent="0.2">
      <c r="A150" s="16" t="s">
        <v>299</v>
      </c>
      <c r="B150" s="1" t="s">
        <v>300</v>
      </c>
      <c r="C150" s="17">
        <v>26.490000000000002</v>
      </c>
      <c r="D150" s="17">
        <v>0</v>
      </c>
      <c r="E150" s="17">
        <v>0</v>
      </c>
      <c r="F150" s="17">
        <v>44.03</v>
      </c>
      <c r="G150" s="33">
        <v>131057.87</v>
      </c>
      <c r="H150" s="18">
        <v>468743.38</v>
      </c>
      <c r="I150" s="19">
        <v>179302.25</v>
      </c>
      <c r="J150" s="19">
        <v>-346228.68</v>
      </c>
      <c r="K150" s="19">
        <v>-21670.09</v>
      </c>
      <c r="L150" s="19">
        <v>0</v>
      </c>
      <c r="M150" s="18">
        <v>280146.86</v>
      </c>
      <c r="N150" s="20">
        <f t="shared" si="6"/>
        <v>648045.63</v>
      </c>
      <c r="O150" s="20">
        <f t="shared" si="7"/>
        <v>14718.27458550988</v>
      </c>
      <c r="R150" s="1">
        <v>25.11</v>
      </c>
      <c r="S150" s="1">
        <v>26.490000000000002</v>
      </c>
      <c r="T150" s="1">
        <v>44.03</v>
      </c>
      <c r="U150" s="1">
        <v>468743.38</v>
      </c>
      <c r="V150" s="1">
        <v>179302.25</v>
      </c>
      <c r="W150" s="1">
        <v>346228.68</v>
      </c>
      <c r="X150" s="1">
        <v>280146.86</v>
      </c>
      <c r="Y150" s="1">
        <v>0</v>
      </c>
      <c r="Z150" s="1">
        <v>280146.86</v>
      </c>
      <c r="AA150" s="1">
        <v>0</v>
      </c>
      <c r="AB150" s="1">
        <v>111186.77000000002</v>
      </c>
    </row>
    <row r="151" spans="1:28" x14ac:dyDescent="0.2">
      <c r="A151" s="16" t="s">
        <v>301</v>
      </c>
      <c r="B151" s="1" t="s">
        <v>302</v>
      </c>
      <c r="C151" s="17">
        <v>277.04000000000002</v>
      </c>
      <c r="D151" s="17">
        <v>6.96</v>
      </c>
      <c r="E151" s="17">
        <v>-1.37</v>
      </c>
      <c r="F151" s="17">
        <v>363.61</v>
      </c>
      <c r="G151" s="33">
        <v>53657.08</v>
      </c>
      <c r="H151" s="18">
        <v>3870992.06</v>
      </c>
      <c r="I151" s="19">
        <v>0</v>
      </c>
      <c r="J151" s="19">
        <v>-1170615.1200000001</v>
      </c>
      <c r="K151" s="19">
        <v>-35524.119999999995</v>
      </c>
      <c r="L151" s="19">
        <v>0</v>
      </c>
      <c r="M151" s="18">
        <v>2664852.8199999998</v>
      </c>
      <c r="N151" s="20">
        <f t="shared" si="6"/>
        <v>3870992.06</v>
      </c>
      <c r="O151" s="20">
        <f t="shared" si="7"/>
        <v>10646</v>
      </c>
      <c r="R151" s="1">
        <v>274.3</v>
      </c>
      <c r="S151" s="1">
        <v>277.04000000000002</v>
      </c>
      <c r="T151" s="1">
        <v>363.61</v>
      </c>
      <c r="U151" s="1">
        <v>3870992.06</v>
      </c>
      <c r="V151" s="1">
        <v>0</v>
      </c>
      <c r="W151" s="1">
        <v>1170615.1200000001</v>
      </c>
      <c r="X151" s="1">
        <v>2664852.8199999998</v>
      </c>
      <c r="Y151" s="1">
        <v>0</v>
      </c>
      <c r="Z151" s="1">
        <v>2664852.8199999998</v>
      </c>
      <c r="AA151" s="1">
        <v>0</v>
      </c>
      <c r="AB151" s="1">
        <v>2491780.48</v>
      </c>
    </row>
    <row r="152" spans="1:28" x14ac:dyDescent="0.2">
      <c r="A152" s="16" t="s">
        <v>303</v>
      </c>
      <c r="B152" s="1" t="s">
        <v>304</v>
      </c>
      <c r="C152" s="17">
        <v>210.8</v>
      </c>
      <c r="D152" s="17">
        <v>0</v>
      </c>
      <c r="E152" s="17">
        <v>0</v>
      </c>
      <c r="F152" s="17">
        <v>290.06</v>
      </c>
      <c r="G152" s="33">
        <v>53596.62</v>
      </c>
      <c r="H152" s="18">
        <v>3087978.76</v>
      </c>
      <c r="I152" s="19">
        <v>0</v>
      </c>
      <c r="J152" s="19">
        <v>-932774.22</v>
      </c>
      <c r="K152" s="19">
        <v>-40489.58</v>
      </c>
      <c r="L152" s="19">
        <v>0</v>
      </c>
      <c r="M152" s="18">
        <v>2114714.96</v>
      </c>
      <c r="N152" s="20">
        <f t="shared" si="6"/>
        <v>3087978.76</v>
      </c>
      <c r="O152" s="20">
        <f t="shared" si="7"/>
        <v>10646</v>
      </c>
      <c r="R152" s="1">
        <v>195.16</v>
      </c>
      <c r="S152" s="1">
        <v>210.8</v>
      </c>
      <c r="T152" s="1">
        <v>290.06</v>
      </c>
      <c r="U152" s="1">
        <v>3087978.76</v>
      </c>
      <c r="V152" s="1">
        <v>0</v>
      </c>
      <c r="W152" s="1">
        <v>932774.22</v>
      </c>
      <c r="X152" s="1">
        <v>2114714.96</v>
      </c>
      <c r="Y152" s="1">
        <v>0</v>
      </c>
      <c r="Z152" s="1">
        <v>2114714.96</v>
      </c>
      <c r="AA152" s="1">
        <v>0</v>
      </c>
      <c r="AB152" s="1">
        <v>1818048.71</v>
      </c>
    </row>
    <row r="153" spans="1:28" x14ac:dyDescent="0.2">
      <c r="A153" s="16" t="s">
        <v>305</v>
      </c>
      <c r="B153" s="1" t="s">
        <v>357</v>
      </c>
      <c r="C153" s="17">
        <v>172.74</v>
      </c>
      <c r="D153" s="17">
        <v>0</v>
      </c>
      <c r="E153" s="17">
        <v>-3.95</v>
      </c>
      <c r="F153" s="17">
        <v>244.76</v>
      </c>
      <c r="G153" s="33">
        <v>40279.64</v>
      </c>
      <c r="H153" s="18">
        <v>2605714.96</v>
      </c>
      <c r="I153" s="19">
        <v>0</v>
      </c>
      <c r="J153" s="19">
        <v>-591530.69999999995</v>
      </c>
      <c r="K153" s="19">
        <v>-31390.260000000002</v>
      </c>
      <c r="L153" s="19">
        <v>0</v>
      </c>
      <c r="M153" s="18">
        <v>1982794</v>
      </c>
      <c r="N153" s="20">
        <f t="shared" si="6"/>
        <v>2605714.96</v>
      </c>
      <c r="O153" s="20">
        <f t="shared" si="7"/>
        <v>10646</v>
      </c>
      <c r="R153" s="1">
        <v>191.18</v>
      </c>
      <c r="S153" s="1">
        <v>172.74</v>
      </c>
      <c r="T153" s="1">
        <v>244.76</v>
      </c>
      <c r="U153" s="1">
        <v>2605714.96</v>
      </c>
      <c r="V153" s="1">
        <v>0</v>
      </c>
      <c r="W153" s="1">
        <v>591530.69999999995</v>
      </c>
      <c r="X153" s="1">
        <v>1982794</v>
      </c>
      <c r="Y153" s="1">
        <v>0</v>
      </c>
      <c r="Z153" s="1">
        <v>1982794</v>
      </c>
      <c r="AA153" s="1">
        <v>0</v>
      </c>
      <c r="AB153" s="1">
        <v>2052723.2299999997</v>
      </c>
    </row>
    <row r="154" spans="1:28" x14ac:dyDescent="0.2">
      <c r="A154" s="16" t="s">
        <v>306</v>
      </c>
      <c r="B154" s="1" t="s">
        <v>307</v>
      </c>
      <c r="C154" s="17">
        <v>489.97</v>
      </c>
      <c r="D154" s="17">
        <v>0</v>
      </c>
      <c r="E154" s="17">
        <v>-8.06</v>
      </c>
      <c r="F154" s="17">
        <v>539.21</v>
      </c>
      <c r="G154" s="33">
        <v>44122.15</v>
      </c>
      <c r="H154" s="18">
        <v>5740429.6600000001</v>
      </c>
      <c r="I154" s="19">
        <v>0</v>
      </c>
      <c r="J154" s="19">
        <v>-1427466.12</v>
      </c>
      <c r="K154" s="19">
        <v>-71463.649999999994</v>
      </c>
      <c r="L154" s="19">
        <v>0</v>
      </c>
      <c r="M154" s="18">
        <v>4241499.8899999997</v>
      </c>
      <c r="N154" s="20">
        <f t="shared" si="6"/>
        <v>5740429.6600000001</v>
      </c>
      <c r="O154" s="20">
        <f t="shared" si="7"/>
        <v>10646</v>
      </c>
      <c r="R154" s="1">
        <v>480.06</v>
      </c>
      <c r="S154" s="1">
        <v>489.97</v>
      </c>
      <c r="T154" s="1">
        <v>539.21</v>
      </c>
      <c r="U154" s="1">
        <v>5740429.6600000001</v>
      </c>
      <c r="V154" s="1">
        <v>0</v>
      </c>
      <c r="W154" s="1">
        <v>1427466.12</v>
      </c>
      <c r="X154" s="1">
        <v>4241499.8899999997</v>
      </c>
      <c r="Y154" s="1">
        <v>0</v>
      </c>
      <c r="Z154" s="1">
        <v>4241499.8899999997</v>
      </c>
      <c r="AA154" s="1">
        <v>0</v>
      </c>
      <c r="AB154" s="1">
        <v>4377673.1100000003</v>
      </c>
    </row>
    <row r="155" spans="1:28" x14ac:dyDescent="0.2">
      <c r="A155" s="16" t="s">
        <v>308</v>
      </c>
      <c r="B155" s="1" t="s">
        <v>309</v>
      </c>
      <c r="C155" s="17">
        <v>501.03999999999996</v>
      </c>
      <c r="D155" s="17">
        <v>3.5</v>
      </c>
      <c r="E155" s="17">
        <v>-2.4500000000000002</v>
      </c>
      <c r="F155" s="17">
        <v>564.11</v>
      </c>
      <c r="G155" s="33">
        <v>46369.56</v>
      </c>
      <c r="H155" s="18">
        <v>6005515.0599999996</v>
      </c>
      <c r="I155" s="19">
        <v>0</v>
      </c>
      <c r="J155" s="19">
        <v>-1569451.86</v>
      </c>
      <c r="K155" s="19">
        <v>-90976.19</v>
      </c>
      <c r="L155" s="19">
        <v>0</v>
      </c>
      <c r="M155" s="18">
        <v>4345087.0099999988</v>
      </c>
      <c r="N155" s="20">
        <f t="shared" si="6"/>
        <v>6005515.0599999996</v>
      </c>
      <c r="O155" s="20">
        <f t="shared" si="7"/>
        <v>10645.999999999998</v>
      </c>
      <c r="R155" s="1">
        <v>497.13</v>
      </c>
      <c r="S155" s="1">
        <v>501.03999999999996</v>
      </c>
      <c r="T155" s="1">
        <v>564.11</v>
      </c>
      <c r="U155" s="1">
        <v>6005515.0599999996</v>
      </c>
      <c r="V155" s="1">
        <v>0</v>
      </c>
      <c r="W155" s="1">
        <v>1569451.86</v>
      </c>
      <c r="X155" s="1">
        <v>4345087.0099999988</v>
      </c>
      <c r="Y155" s="1">
        <v>0</v>
      </c>
      <c r="Z155" s="1">
        <v>4345087.0099999988</v>
      </c>
      <c r="AA155" s="1">
        <v>0</v>
      </c>
      <c r="AB155" s="1">
        <v>4122311.48</v>
      </c>
    </row>
    <row r="156" spans="1:28" x14ac:dyDescent="0.2">
      <c r="A156" s="16" t="s">
        <v>310</v>
      </c>
      <c r="B156" s="1" t="s">
        <v>311</v>
      </c>
      <c r="C156" s="17">
        <v>43.18</v>
      </c>
      <c r="D156" s="17">
        <v>9.82</v>
      </c>
      <c r="E156" s="17">
        <v>-1.97</v>
      </c>
      <c r="F156" s="17">
        <v>83.65</v>
      </c>
      <c r="G156" s="33">
        <v>75599.92</v>
      </c>
      <c r="H156" s="18">
        <v>890537.9</v>
      </c>
      <c r="I156" s="19">
        <v>329114.48</v>
      </c>
      <c r="J156" s="19">
        <v>-379435.98</v>
      </c>
      <c r="K156" s="19">
        <v>-12839.66</v>
      </c>
      <c r="L156" s="19">
        <v>0</v>
      </c>
      <c r="M156" s="18">
        <v>827376.73999999987</v>
      </c>
      <c r="N156" s="20">
        <f t="shared" si="6"/>
        <v>1219652.3799999999</v>
      </c>
      <c r="O156" s="20">
        <f t="shared" si="7"/>
        <v>14580.422952779436</v>
      </c>
      <c r="R156" s="1">
        <v>35.94</v>
      </c>
      <c r="S156" s="1">
        <v>43.18</v>
      </c>
      <c r="T156" s="1">
        <v>83.65</v>
      </c>
      <c r="U156" s="1">
        <v>890537.9</v>
      </c>
      <c r="V156" s="1">
        <v>329114.48</v>
      </c>
      <c r="W156" s="1">
        <v>379435.98</v>
      </c>
      <c r="X156" s="1">
        <v>827376.73999999987</v>
      </c>
      <c r="Y156" s="1">
        <v>0</v>
      </c>
      <c r="Z156" s="1">
        <v>827376.73999999987</v>
      </c>
      <c r="AA156" s="1">
        <v>0</v>
      </c>
      <c r="AB156" s="1">
        <v>783508.33</v>
      </c>
    </row>
    <row r="157" spans="1:28" x14ac:dyDescent="0.2">
      <c r="A157" s="16" t="s">
        <v>352</v>
      </c>
      <c r="B157" s="1" t="s">
        <v>353</v>
      </c>
      <c r="C157" s="17">
        <v>447.9</v>
      </c>
      <c r="D157" s="17">
        <v>0</v>
      </c>
      <c r="E157" s="17">
        <v>-0.77</v>
      </c>
      <c r="F157" s="17">
        <v>506.35</v>
      </c>
      <c r="G157" s="33">
        <v>30603.52</v>
      </c>
      <c r="H157" s="18">
        <v>5390602.0999999996</v>
      </c>
      <c r="I157" s="19">
        <v>0</v>
      </c>
      <c r="J157" s="19">
        <v>-929765.58</v>
      </c>
      <c r="K157" s="19">
        <v>-62829.020000000004</v>
      </c>
      <c r="L157" s="19">
        <v>0</v>
      </c>
      <c r="M157" s="18">
        <v>4398007.5</v>
      </c>
      <c r="N157" s="20">
        <f t="shared" si="6"/>
        <v>5390602.0999999996</v>
      </c>
      <c r="O157" s="20">
        <f t="shared" si="7"/>
        <v>10645.999999999998</v>
      </c>
      <c r="R157" s="1">
        <v>413.46999999999997</v>
      </c>
      <c r="S157" s="1">
        <v>447.9</v>
      </c>
      <c r="T157" s="1">
        <v>506.35</v>
      </c>
      <c r="U157" s="1">
        <v>5390602.0999999996</v>
      </c>
      <c r="V157" s="1">
        <v>0</v>
      </c>
      <c r="W157" s="1">
        <v>929765.58</v>
      </c>
      <c r="X157" s="1">
        <v>4398007.5</v>
      </c>
      <c r="Y157" s="1">
        <v>0</v>
      </c>
      <c r="Z157" s="1">
        <v>4398007.5</v>
      </c>
      <c r="AA157" s="1">
        <v>0</v>
      </c>
      <c r="AB157" s="1">
        <v>3757765.7900000005</v>
      </c>
    </row>
    <row r="158" spans="1:28" x14ac:dyDescent="0.2">
      <c r="A158" s="16" t="s">
        <v>366</v>
      </c>
      <c r="B158" s="1" t="s">
        <v>367</v>
      </c>
      <c r="C158" s="17">
        <v>866.69</v>
      </c>
      <c r="D158" s="17">
        <v>40.86</v>
      </c>
      <c r="E158" s="17">
        <v>-29.3</v>
      </c>
      <c r="F158" s="17">
        <v>1066.25</v>
      </c>
      <c r="G158" s="33">
        <v>23023.74</v>
      </c>
      <c r="H158" s="18">
        <v>11351297.5</v>
      </c>
      <c r="I158" s="19">
        <v>0</v>
      </c>
      <c r="J158" s="19">
        <v>-1472943.6</v>
      </c>
      <c r="K158" s="19">
        <v>-87538.34</v>
      </c>
      <c r="L158" s="19">
        <v>0</v>
      </c>
      <c r="M158" s="18">
        <v>9790815.5600000005</v>
      </c>
      <c r="N158" s="20">
        <f>M158-K158-J158</f>
        <v>11351297.5</v>
      </c>
      <c r="O158" s="20">
        <f t="shared" si="7"/>
        <v>10646</v>
      </c>
      <c r="R158" s="1">
        <v>835.51</v>
      </c>
      <c r="S158" s="1">
        <v>866.69</v>
      </c>
      <c r="T158" s="1">
        <v>1066.25</v>
      </c>
      <c r="U158" s="1">
        <v>11351297.5</v>
      </c>
      <c r="V158" s="1">
        <v>0</v>
      </c>
      <c r="W158" s="1">
        <v>1472943.6</v>
      </c>
      <c r="X158" s="1">
        <v>9790815.5600000005</v>
      </c>
      <c r="Y158" s="1">
        <v>0</v>
      </c>
      <c r="Z158" s="1">
        <v>9790815.5600000005</v>
      </c>
      <c r="AA158" s="1">
        <v>0</v>
      </c>
      <c r="AB158" s="1">
        <v>8632101.4899999984</v>
      </c>
    </row>
    <row r="159" spans="1:28" x14ac:dyDescent="0.2">
      <c r="A159" s="16" t="s">
        <v>312</v>
      </c>
      <c r="B159" s="1" t="s">
        <v>313</v>
      </c>
      <c r="C159" s="17">
        <v>269.21999999999997</v>
      </c>
      <c r="D159" s="17">
        <v>21.46</v>
      </c>
      <c r="E159" s="17">
        <v>-14.32</v>
      </c>
      <c r="F159" s="17">
        <v>363.74</v>
      </c>
      <c r="G159" s="33">
        <v>20417.39</v>
      </c>
      <c r="H159" s="18">
        <v>3872376.04</v>
      </c>
      <c r="I159" s="19">
        <v>0</v>
      </c>
      <c r="J159" s="19">
        <v>-445597.32</v>
      </c>
      <c r="K159" s="19">
        <v>-18721.75</v>
      </c>
      <c r="L159" s="19">
        <v>0</v>
      </c>
      <c r="M159" s="18">
        <v>3408056.97</v>
      </c>
      <c r="N159" s="20">
        <f t="shared" si="6"/>
        <v>3872376.04</v>
      </c>
      <c r="O159" s="20">
        <f t="shared" si="7"/>
        <v>10646</v>
      </c>
      <c r="R159" s="1">
        <v>277.11</v>
      </c>
      <c r="S159" s="1">
        <v>269.21999999999997</v>
      </c>
      <c r="T159" s="1">
        <v>363.74</v>
      </c>
      <c r="U159" s="1">
        <v>3872376.04</v>
      </c>
      <c r="V159" s="1">
        <v>0</v>
      </c>
      <c r="W159" s="1">
        <v>445597.32</v>
      </c>
      <c r="X159" s="1">
        <v>3408056.97</v>
      </c>
      <c r="Y159" s="1">
        <v>0</v>
      </c>
      <c r="Z159" s="1">
        <v>3408056.97</v>
      </c>
      <c r="AA159" s="1">
        <v>0</v>
      </c>
      <c r="AB159" s="1">
        <v>3319861.2800000003</v>
      </c>
    </row>
    <row r="160" spans="1:28" x14ac:dyDescent="0.2">
      <c r="A160" s="16" t="s">
        <v>314</v>
      </c>
      <c r="B160" s="1" t="s">
        <v>315</v>
      </c>
      <c r="C160" s="17">
        <v>7710.7099999999991</v>
      </c>
      <c r="D160" s="17">
        <v>0</v>
      </c>
      <c r="E160" s="17">
        <v>12.82</v>
      </c>
      <c r="F160" s="17">
        <v>8594.82</v>
      </c>
      <c r="G160" s="33">
        <v>26664.43</v>
      </c>
      <c r="H160" s="18">
        <v>91500453.719999999</v>
      </c>
      <c r="I160" s="19">
        <v>0</v>
      </c>
      <c r="J160" s="19">
        <v>-13750560.539999999</v>
      </c>
      <c r="K160" s="19">
        <v>-2590044.1399999997</v>
      </c>
      <c r="L160" s="19">
        <v>0</v>
      </c>
      <c r="M160" s="18">
        <v>75159849.040000007</v>
      </c>
      <c r="N160" s="20">
        <f t="shared" si="6"/>
        <v>91500453.719999999</v>
      </c>
      <c r="O160" s="20">
        <f t="shared" si="7"/>
        <v>10646</v>
      </c>
      <c r="R160" s="1">
        <v>7794.2100000000009</v>
      </c>
      <c r="S160" s="1">
        <v>7710.7099999999991</v>
      </c>
      <c r="T160" s="1">
        <v>8594.82</v>
      </c>
      <c r="U160" s="1">
        <v>91500453.719999999</v>
      </c>
      <c r="V160" s="1">
        <v>0</v>
      </c>
      <c r="W160" s="1">
        <v>13750560.539999999</v>
      </c>
      <c r="X160" s="1">
        <v>75159849.040000007</v>
      </c>
      <c r="Y160" s="1">
        <v>0</v>
      </c>
      <c r="Z160" s="1">
        <v>75159849.040000007</v>
      </c>
      <c r="AA160" s="1">
        <v>0</v>
      </c>
      <c r="AB160" s="1">
        <v>69466209.590000004</v>
      </c>
    </row>
    <row r="161" spans="1:28" x14ac:dyDescent="0.2">
      <c r="A161" s="16" t="s">
        <v>316</v>
      </c>
      <c r="B161" s="1" t="s">
        <v>317</v>
      </c>
      <c r="C161" s="17">
        <v>570.04</v>
      </c>
      <c r="D161" s="17">
        <v>0.6</v>
      </c>
      <c r="E161" s="17">
        <v>0</v>
      </c>
      <c r="F161" s="17">
        <v>643.59</v>
      </c>
      <c r="G161" s="33">
        <v>39506.620000000003</v>
      </c>
      <c r="H161" s="18">
        <v>6851659.1399999997</v>
      </c>
      <c r="I161" s="19">
        <v>0</v>
      </c>
      <c r="J161" s="19">
        <v>-1525563.96</v>
      </c>
      <c r="K161" s="19">
        <v>-56676.729999999996</v>
      </c>
      <c r="L161" s="19">
        <v>0</v>
      </c>
      <c r="M161" s="18">
        <v>5269418.4499999993</v>
      </c>
      <c r="N161" s="20">
        <f t="shared" si="6"/>
        <v>6851659.1399999997</v>
      </c>
      <c r="O161" s="20">
        <f t="shared" si="7"/>
        <v>10645.999999999998</v>
      </c>
      <c r="R161" s="1">
        <v>550.1099999999999</v>
      </c>
      <c r="S161" s="1">
        <v>570.04</v>
      </c>
      <c r="T161" s="1">
        <v>643.59</v>
      </c>
      <c r="U161" s="1">
        <v>6851659.1399999997</v>
      </c>
      <c r="V161" s="1">
        <v>0</v>
      </c>
      <c r="W161" s="1">
        <v>1525563.96</v>
      </c>
      <c r="X161" s="1">
        <v>5269418.4499999993</v>
      </c>
      <c r="Y161" s="1">
        <v>0</v>
      </c>
      <c r="Z161" s="1">
        <v>5269418.4499999993</v>
      </c>
      <c r="AA161" s="1">
        <v>0</v>
      </c>
      <c r="AB161" s="1">
        <v>5165356.1899999995</v>
      </c>
    </row>
    <row r="162" spans="1:28" x14ac:dyDescent="0.2">
      <c r="A162" s="16" t="s">
        <v>318</v>
      </c>
      <c r="B162" s="1" t="s">
        <v>319</v>
      </c>
      <c r="C162" s="17">
        <v>672.81999999999994</v>
      </c>
      <c r="D162" s="17">
        <v>23.99</v>
      </c>
      <c r="E162" s="17">
        <v>-1.39</v>
      </c>
      <c r="F162" s="17">
        <v>767.22</v>
      </c>
      <c r="G162" s="33">
        <v>28611.91</v>
      </c>
      <c r="H162" s="18">
        <v>8167824.1200000001</v>
      </c>
      <c r="I162" s="19">
        <v>0</v>
      </c>
      <c r="J162" s="19">
        <v>-1317097.8600000001</v>
      </c>
      <c r="K162" s="19">
        <v>-83720</v>
      </c>
      <c r="L162" s="19">
        <v>0</v>
      </c>
      <c r="M162" s="18">
        <v>6767006.2599999998</v>
      </c>
      <c r="N162" s="20">
        <f t="shared" si="6"/>
        <v>8167824.1200000001</v>
      </c>
      <c r="O162" s="20">
        <f t="shared" si="7"/>
        <v>10646</v>
      </c>
      <c r="P162" s="20"/>
      <c r="R162" s="1">
        <v>662.63</v>
      </c>
      <c r="S162" s="1">
        <v>672.81999999999994</v>
      </c>
      <c r="T162" s="1">
        <v>767.22</v>
      </c>
      <c r="U162" s="1">
        <v>8167824.1200000001</v>
      </c>
      <c r="V162" s="1">
        <v>0</v>
      </c>
      <c r="W162" s="1">
        <v>1317097.8600000001</v>
      </c>
      <c r="X162" s="1">
        <v>6767006.2599999998</v>
      </c>
      <c r="Y162" s="1">
        <v>0</v>
      </c>
      <c r="Z162" s="1">
        <v>6767006.2599999998</v>
      </c>
      <c r="AA162" s="1">
        <v>0</v>
      </c>
      <c r="AB162" s="1">
        <v>6078014.3700000001</v>
      </c>
    </row>
    <row r="163" spans="1:28" x14ac:dyDescent="0.2">
      <c r="A163" s="16" t="s">
        <v>320</v>
      </c>
      <c r="B163" s="1" t="s">
        <v>321</v>
      </c>
      <c r="C163" s="17">
        <v>60.72</v>
      </c>
      <c r="D163" s="17">
        <v>0</v>
      </c>
      <c r="E163" s="17">
        <v>-2.57</v>
      </c>
      <c r="F163" s="17">
        <v>97.29</v>
      </c>
      <c r="G163" s="33">
        <v>79081.710000000006</v>
      </c>
      <c r="H163" s="18">
        <v>1035749.34</v>
      </c>
      <c r="I163" s="19">
        <v>696234.14</v>
      </c>
      <c r="J163" s="19">
        <v>-461631.6</v>
      </c>
      <c r="K163" s="19">
        <v>-53311.189999999995</v>
      </c>
      <c r="L163" s="19">
        <v>0</v>
      </c>
      <c r="M163" s="18">
        <v>1217040.69</v>
      </c>
      <c r="N163" s="20">
        <f t="shared" si="6"/>
        <v>1731983.48</v>
      </c>
      <c r="O163" s="20">
        <f t="shared" si="7"/>
        <v>17802.276492959194</v>
      </c>
      <c r="P163" s="20"/>
      <c r="R163" s="1">
        <v>42.66</v>
      </c>
      <c r="S163" s="1">
        <v>60.72</v>
      </c>
      <c r="T163" s="1">
        <v>97.29</v>
      </c>
      <c r="U163" s="1">
        <v>1035749.34</v>
      </c>
      <c r="V163" s="1">
        <v>696234.14</v>
      </c>
      <c r="W163" s="1">
        <v>461631.6</v>
      </c>
      <c r="X163" s="1">
        <v>1217040.69</v>
      </c>
      <c r="Y163" s="1">
        <v>0</v>
      </c>
      <c r="Z163" s="1">
        <v>1217040.69</v>
      </c>
      <c r="AA163" s="1">
        <v>0</v>
      </c>
      <c r="AB163" s="1">
        <v>712061.01</v>
      </c>
    </row>
    <row r="164" spans="1:28" x14ac:dyDescent="0.2">
      <c r="A164" s="16" t="s">
        <v>322</v>
      </c>
      <c r="B164" s="1" t="s">
        <v>323</v>
      </c>
      <c r="C164" s="17">
        <v>279.52</v>
      </c>
      <c r="D164" s="17">
        <v>0</v>
      </c>
      <c r="E164" s="17">
        <v>0</v>
      </c>
      <c r="F164" s="17">
        <v>359.27</v>
      </c>
      <c r="G164" s="33">
        <v>52777.93</v>
      </c>
      <c r="H164" s="18">
        <v>3824788.42</v>
      </c>
      <c r="I164" s="19">
        <v>0</v>
      </c>
      <c r="J164" s="19">
        <v>-1137691.56</v>
      </c>
      <c r="K164" s="19">
        <v>-154934.74000000002</v>
      </c>
      <c r="L164" s="19">
        <v>0</v>
      </c>
      <c r="M164" s="18">
        <v>2532162.1199999996</v>
      </c>
      <c r="N164" s="20">
        <f t="shared" si="6"/>
        <v>3824788.42</v>
      </c>
      <c r="O164" s="20">
        <f t="shared" ref="O164:O175" si="8">N164/F164</f>
        <v>10646</v>
      </c>
      <c r="P164" s="20"/>
      <c r="R164" s="1">
        <v>297.53999999999996</v>
      </c>
      <c r="S164" s="1">
        <v>279.52</v>
      </c>
      <c r="T164" s="1">
        <v>359.27</v>
      </c>
      <c r="U164" s="1">
        <v>3824788.42</v>
      </c>
      <c r="V164" s="1">
        <v>0</v>
      </c>
      <c r="W164" s="1">
        <v>1137691.56</v>
      </c>
      <c r="X164" s="1">
        <v>2532162.1199999996</v>
      </c>
      <c r="Y164" s="1">
        <v>0</v>
      </c>
      <c r="Z164" s="1">
        <v>2532162.1199999996</v>
      </c>
      <c r="AA164" s="1">
        <v>0</v>
      </c>
      <c r="AB164" s="1">
        <v>2425825.8400000003</v>
      </c>
    </row>
    <row r="165" spans="1:28" x14ac:dyDescent="0.2">
      <c r="A165" s="16" t="s">
        <v>324</v>
      </c>
      <c r="B165" s="1" t="s">
        <v>325</v>
      </c>
      <c r="C165" s="17">
        <v>398.85</v>
      </c>
      <c r="D165" s="17">
        <v>4.75</v>
      </c>
      <c r="E165" s="17">
        <v>0</v>
      </c>
      <c r="F165" s="17">
        <v>455.18</v>
      </c>
      <c r="G165" s="33">
        <v>25319.77</v>
      </c>
      <c r="H165" s="18">
        <v>4845846.28</v>
      </c>
      <c r="I165" s="19">
        <v>0</v>
      </c>
      <c r="J165" s="19">
        <v>-691503.24</v>
      </c>
      <c r="K165" s="19">
        <v>-70256.58</v>
      </c>
      <c r="L165" s="19">
        <v>0</v>
      </c>
      <c r="M165" s="18">
        <v>4084086.46</v>
      </c>
      <c r="N165" s="20">
        <f t="shared" si="6"/>
        <v>4845846.28</v>
      </c>
      <c r="O165" s="20">
        <f t="shared" si="8"/>
        <v>10646</v>
      </c>
      <c r="P165" s="20"/>
      <c r="R165" s="1">
        <v>392.85</v>
      </c>
      <c r="S165" s="1">
        <v>398.85</v>
      </c>
      <c r="T165" s="1">
        <v>455.18</v>
      </c>
      <c r="U165" s="1">
        <v>4845846.28</v>
      </c>
      <c r="V165" s="1">
        <v>0</v>
      </c>
      <c r="W165" s="1">
        <v>691503.24</v>
      </c>
      <c r="X165" s="1">
        <v>4084086.46</v>
      </c>
      <c r="Y165" s="1">
        <v>0</v>
      </c>
      <c r="Z165" s="1">
        <v>4084086.46</v>
      </c>
      <c r="AA165" s="1">
        <v>0</v>
      </c>
      <c r="AB165" s="1">
        <v>3833119.34</v>
      </c>
    </row>
    <row r="166" spans="1:28" x14ac:dyDescent="0.2">
      <c r="A166" s="16" t="s">
        <v>326</v>
      </c>
      <c r="B166" s="1" t="s">
        <v>327</v>
      </c>
      <c r="C166" s="17">
        <v>520.37</v>
      </c>
      <c r="D166" s="17">
        <v>17.63</v>
      </c>
      <c r="E166" s="17">
        <v>4.46</v>
      </c>
      <c r="F166" s="17">
        <v>607.48</v>
      </c>
      <c r="G166" s="33">
        <v>34871.86</v>
      </c>
      <c r="H166" s="18">
        <v>6467232.0800000001</v>
      </c>
      <c r="I166" s="19">
        <v>0</v>
      </c>
      <c r="J166" s="19">
        <v>-1213895.05</v>
      </c>
      <c r="K166" s="19">
        <v>-94385.34</v>
      </c>
      <c r="L166" s="19">
        <v>0</v>
      </c>
      <c r="M166" s="18">
        <v>5158951.6900000004</v>
      </c>
      <c r="N166" s="20">
        <f t="shared" si="6"/>
        <v>6467232.0800000001</v>
      </c>
      <c r="O166" s="20">
        <f t="shared" si="8"/>
        <v>10646</v>
      </c>
      <c r="P166" s="20"/>
      <c r="R166" s="1">
        <v>465.46999999999997</v>
      </c>
      <c r="S166" s="1">
        <v>520.37</v>
      </c>
      <c r="T166" s="1">
        <v>607.48</v>
      </c>
      <c r="U166" s="1">
        <v>6467232.0800000001</v>
      </c>
      <c r="V166" s="1">
        <v>0</v>
      </c>
      <c r="W166" s="1">
        <v>1213895.04</v>
      </c>
      <c r="X166" s="1">
        <v>5158951.7</v>
      </c>
      <c r="Y166" s="1">
        <v>0</v>
      </c>
      <c r="Z166" s="1">
        <v>5158951.7</v>
      </c>
      <c r="AA166" s="1">
        <v>0</v>
      </c>
      <c r="AB166" s="1">
        <v>4302065.8199999994</v>
      </c>
    </row>
    <row r="167" spans="1:28" x14ac:dyDescent="0.2">
      <c r="A167" s="16" t="s">
        <v>328</v>
      </c>
      <c r="B167" s="1" t="s">
        <v>329</v>
      </c>
      <c r="C167" s="17">
        <v>390.42999999999995</v>
      </c>
      <c r="D167" s="17">
        <v>0</v>
      </c>
      <c r="E167" s="17">
        <v>0</v>
      </c>
      <c r="F167" s="17">
        <v>545.91</v>
      </c>
      <c r="G167" s="33">
        <v>55482.74</v>
      </c>
      <c r="H167" s="18">
        <v>5811757.8600000003</v>
      </c>
      <c r="I167" s="19">
        <v>173883.13</v>
      </c>
      <c r="J167" s="19">
        <v>-1817314.98</v>
      </c>
      <c r="K167" s="19">
        <v>-205727.95</v>
      </c>
      <c r="L167" s="19">
        <v>0</v>
      </c>
      <c r="M167" s="18">
        <v>3962598.06</v>
      </c>
      <c r="N167" s="20">
        <f t="shared" si="6"/>
        <v>5985640.9900000002</v>
      </c>
      <c r="O167" s="20">
        <f t="shared" si="8"/>
        <v>10964.519774321776</v>
      </c>
      <c r="P167" s="20"/>
      <c r="R167" s="1">
        <v>414.62</v>
      </c>
      <c r="S167" s="1">
        <v>390.42999999999995</v>
      </c>
      <c r="T167" s="1">
        <v>545.91</v>
      </c>
      <c r="U167" s="1">
        <v>5811757.8600000003</v>
      </c>
      <c r="V167" s="1">
        <v>173883.13</v>
      </c>
      <c r="W167" s="1">
        <v>1817314.98</v>
      </c>
      <c r="X167" s="1">
        <v>3962598.06</v>
      </c>
      <c r="Y167" s="1">
        <v>0</v>
      </c>
      <c r="Z167" s="1">
        <v>3962598.06</v>
      </c>
      <c r="AA167" s="1">
        <v>0</v>
      </c>
      <c r="AB167" s="1">
        <v>3133668.23</v>
      </c>
    </row>
    <row r="168" spans="1:28" x14ac:dyDescent="0.2">
      <c r="A168" s="16" t="s">
        <v>330</v>
      </c>
      <c r="B168" s="1" t="s">
        <v>331</v>
      </c>
      <c r="C168" s="17">
        <v>170.56</v>
      </c>
      <c r="D168" s="17">
        <v>9.44</v>
      </c>
      <c r="E168" s="17">
        <v>0</v>
      </c>
      <c r="F168" s="17">
        <v>255.1</v>
      </c>
      <c r="G168" s="33">
        <v>75664.28</v>
      </c>
      <c r="H168" s="18">
        <v>2715794.6</v>
      </c>
      <c r="I168" s="19">
        <v>235586.18</v>
      </c>
      <c r="J168" s="19">
        <v>-1158117.48</v>
      </c>
      <c r="K168" s="19">
        <v>-15744.490000000002</v>
      </c>
      <c r="L168" s="19">
        <v>0</v>
      </c>
      <c r="M168" s="18">
        <v>1777518.8100000003</v>
      </c>
      <c r="N168" s="20">
        <f t="shared" si="6"/>
        <v>2951380.7800000003</v>
      </c>
      <c r="O168" s="20">
        <f t="shared" si="8"/>
        <v>11569.505213641711</v>
      </c>
      <c r="P168" s="20"/>
      <c r="R168" s="1">
        <v>156.67000000000002</v>
      </c>
      <c r="S168" s="1">
        <v>170.56</v>
      </c>
      <c r="T168" s="1">
        <v>255.1</v>
      </c>
      <c r="U168" s="1">
        <v>2715794.6</v>
      </c>
      <c r="V168" s="1">
        <v>235586.18</v>
      </c>
      <c r="W168" s="1">
        <v>1158117.48</v>
      </c>
      <c r="X168" s="1">
        <v>1777518.8100000003</v>
      </c>
      <c r="Y168" s="1">
        <v>0</v>
      </c>
      <c r="Z168" s="1">
        <v>1777518.8100000003</v>
      </c>
      <c r="AA168" s="1">
        <v>0</v>
      </c>
      <c r="AB168" s="1">
        <v>1651306.43</v>
      </c>
    </row>
    <row r="169" spans="1:28" x14ac:dyDescent="0.2">
      <c r="A169" s="16" t="s">
        <v>332</v>
      </c>
      <c r="B169" s="1" t="s">
        <v>333</v>
      </c>
      <c r="C169" s="17">
        <v>393.82000000000005</v>
      </c>
      <c r="D169" s="17">
        <v>0</v>
      </c>
      <c r="E169" s="17">
        <v>-1.44</v>
      </c>
      <c r="F169" s="17">
        <v>446.89</v>
      </c>
      <c r="G169" s="33">
        <v>53579.86</v>
      </c>
      <c r="H169" s="18">
        <v>4757590.9400000004</v>
      </c>
      <c r="I169" s="19">
        <v>0</v>
      </c>
      <c r="J169" s="19">
        <v>-1436658.3</v>
      </c>
      <c r="K169" s="19">
        <v>-75823.640000000014</v>
      </c>
      <c r="L169" s="19">
        <v>0</v>
      </c>
      <c r="M169" s="18">
        <v>3245109.0000000005</v>
      </c>
      <c r="N169" s="20">
        <f t="shared" si="6"/>
        <v>4757590.9400000004</v>
      </c>
      <c r="O169" s="20">
        <f t="shared" si="8"/>
        <v>10646.000000000002</v>
      </c>
      <c r="P169" s="20"/>
      <c r="R169" s="1">
        <v>380.75</v>
      </c>
      <c r="S169" s="1">
        <v>393.82000000000005</v>
      </c>
      <c r="T169" s="1">
        <v>446.89</v>
      </c>
      <c r="U169" s="1">
        <v>4757590.9400000004</v>
      </c>
      <c r="V169" s="1">
        <v>0</v>
      </c>
      <c r="W169" s="1">
        <v>1436658.3</v>
      </c>
      <c r="X169" s="1">
        <v>3245109.0000000005</v>
      </c>
      <c r="Y169" s="1">
        <v>0</v>
      </c>
      <c r="Z169" s="1">
        <v>3245109.0000000005</v>
      </c>
      <c r="AA169" s="1">
        <v>0</v>
      </c>
      <c r="AB169" s="1">
        <v>3281501.0900000003</v>
      </c>
    </row>
    <row r="170" spans="1:28" x14ac:dyDescent="0.2">
      <c r="A170" s="16" t="s">
        <v>334</v>
      </c>
      <c r="B170" s="1" t="s">
        <v>335</v>
      </c>
      <c r="C170" s="17">
        <v>420.53999999999996</v>
      </c>
      <c r="D170" s="17">
        <v>20.09</v>
      </c>
      <c r="E170" s="17">
        <v>-1.46</v>
      </c>
      <c r="F170" s="17">
        <v>492.02</v>
      </c>
      <c r="G170" s="33">
        <v>112260.6</v>
      </c>
      <c r="H170" s="18">
        <v>5238044.92</v>
      </c>
      <c r="I170" s="19">
        <v>0</v>
      </c>
      <c r="J170" s="19">
        <v>-3118408.29</v>
      </c>
      <c r="K170" s="19">
        <v>-1078903.6000000001</v>
      </c>
      <c r="L170" s="19">
        <v>0</v>
      </c>
      <c r="M170" s="18">
        <v>1040733.0299999998</v>
      </c>
      <c r="N170" s="20">
        <f t="shared" si="6"/>
        <v>5238044.92</v>
      </c>
      <c r="O170" s="20">
        <f t="shared" si="8"/>
        <v>10646</v>
      </c>
      <c r="P170" s="20"/>
      <c r="R170" s="1">
        <v>364.17</v>
      </c>
      <c r="S170" s="1">
        <v>420.53999999999996</v>
      </c>
      <c r="T170" s="1">
        <v>492.02</v>
      </c>
      <c r="U170" s="1">
        <v>5238044.92</v>
      </c>
      <c r="V170" s="1">
        <v>0</v>
      </c>
      <c r="W170" s="1">
        <v>3118408.29</v>
      </c>
      <c r="X170" s="1">
        <v>1040733.0299999998</v>
      </c>
      <c r="Y170" s="1">
        <v>0</v>
      </c>
      <c r="Z170" s="1">
        <v>1040733.0299999998</v>
      </c>
      <c r="AA170" s="1">
        <v>0</v>
      </c>
      <c r="AB170" s="1">
        <v>2486044.0699999994</v>
      </c>
    </row>
    <row r="171" spans="1:28" x14ac:dyDescent="0.2">
      <c r="A171" s="16" t="s">
        <v>336</v>
      </c>
      <c r="B171" s="1" t="s">
        <v>337</v>
      </c>
      <c r="C171" s="17">
        <v>323.10000000000002</v>
      </c>
      <c r="D171" s="17">
        <v>3.95</v>
      </c>
      <c r="E171" s="17">
        <v>-1.37</v>
      </c>
      <c r="F171" s="17">
        <v>390.41</v>
      </c>
      <c r="G171" s="33">
        <v>28639.02</v>
      </c>
      <c r="H171" s="18">
        <v>4156304.86</v>
      </c>
      <c r="I171" s="19">
        <v>0</v>
      </c>
      <c r="J171" s="19">
        <v>-670857.6</v>
      </c>
      <c r="K171" s="19">
        <v>-427655.64999999997</v>
      </c>
      <c r="L171" s="19">
        <v>0</v>
      </c>
      <c r="M171" s="18">
        <v>3057791.61</v>
      </c>
      <c r="N171" s="20">
        <f t="shared" si="6"/>
        <v>4156304.86</v>
      </c>
      <c r="O171" s="20">
        <f t="shared" si="8"/>
        <v>10645.999999999998</v>
      </c>
      <c r="P171" s="20"/>
      <c r="R171" s="1">
        <v>298.18</v>
      </c>
      <c r="S171" s="1">
        <v>323.10000000000002</v>
      </c>
      <c r="T171" s="1">
        <v>390.41</v>
      </c>
      <c r="U171" s="1">
        <v>4156304.86</v>
      </c>
      <c r="V171" s="1">
        <v>0</v>
      </c>
      <c r="W171" s="1">
        <v>670857.6</v>
      </c>
      <c r="X171" s="1">
        <v>3057791.61</v>
      </c>
      <c r="Y171" s="1">
        <v>0</v>
      </c>
      <c r="Z171" s="1">
        <v>3057791.61</v>
      </c>
      <c r="AA171" s="1">
        <v>0</v>
      </c>
      <c r="AB171" s="1">
        <v>3231506.4000000004</v>
      </c>
    </row>
    <row r="172" spans="1:28" x14ac:dyDescent="0.2">
      <c r="A172" s="16" t="s">
        <v>364</v>
      </c>
      <c r="B172" s="1" t="s">
        <v>365</v>
      </c>
      <c r="C172" s="17">
        <v>5151.32</v>
      </c>
      <c r="D172" s="17">
        <v>80.41</v>
      </c>
      <c r="E172" s="17">
        <v>-122.09</v>
      </c>
      <c r="F172" s="17">
        <v>5956.66</v>
      </c>
      <c r="G172" s="33">
        <v>40623.18</v>
      </c>
      <c r="H172" s="18">
        <v>63414602.359999999</v>
      </c>
      <c r="I172" s="19">
        <v>93182.92</v>
      </c>
      <c r="J172" s="19">
        <v>-14518709.220000001</v>
      </c>
      <c r="K172" s="19">
        <v>-5062990.33</v>
      </c>
      <c r="L172" s="19">
        <v>0</v>
      </c>
      <c r="M172" s="18">
        <v>43926085.730000004</v>
      </c>
      <c r="N172" s="20">
        <f t="shared" si="6"/>
        <v>63507785.280000001</v>
      </c>
      <c r="O172" s="20">
        <f t="shared" si="8"/>
        <v>10661.643484771668</v>
      </c>
      <c r="P172" s="20"/>
      <c r="R172" s="1">
        <v>780.76</v>
      </c>
      <c r="S172" s="1">
        <v>5151.32</v>
      </c>
      <c r="T172" s="1">
        <v>5956.66</v>
      </c>
      <c r="U172" s="1">
        <v>63414602.359999999</v>
      </c>
      <c r="V172" s="1">
        <v>93182.92</v>
      </c>
      <c r="W172" s="1">
        <v>14518709.220000001</v>
      </c>
      <c r="X172" s="1">
        <v>43926085.730000004</v>
      </c>
      <c r="Y172" s="1">
        <v>0</v>
      </c>
      <c r="Z172" s="1">
        <v>43926085.730000004</v>
      </c>
      <c r="AA172" s="1">
        <v>0</v>
      </c>
      <c r="AB172" s="1">
        <v>7776175.6899999995</v>
      </c>
    </row>
    <row r="173" spans="1:28" x14ac:dyDescent="0.2">
      <c r="A173" s="16" t="s">
        <v>338</v>
      </c>
      <c r="B173" s="1" t="s">
        <v>339</v>
      </c>
      <c r="C173" s="17">
        <v>517.80000000000007</v>
      </c>
      <c r="D173" s="17">
        <v>17.34</v>
      </c>
      <c r="E173" s="17">
        <v>-0.24</v>
      </c>
      <c r="F173" s="17">
        <v>597.16</v>
      </c>
      <c r="G173" s="33">
        <v>150311.01999999999</v>
      </c>
      <c r="H173" s="18">
        <v>6357365.3600000003</v>
      </c>
      <c r="I173" s="19">
        <v>476331.43</v>
      </c>
      <c r="J173" s="19">
        <v>-5132064.88</v>
      </c>
      <c r="K173" s="19">
        <v>-1701631.9100000001</v>
      </c>
      <c r="L173" s="19">
        <v>0</v>
      </c>
      <c r="M173" s="18">
        <v>0</v>
      </c>
      <c r="N173" s="20">
        <f t="shared" si="6"/>
        <v>6833696.79</v>
      </c>
      <c r="O173" s="20">
        <f t="shared" si="8"/>
        <v>11443.661313550809</v>
      </c>
      <c r="P173" s="20"/>
      <c r="R173" s="1">
        <v>481.57</v>
      </c>
      <c r="S173" s="1">
        <v>517.80000000000007</v>
      </c>
      <c r="T173" s="1">
        <v>597.16</v>
      </c>
      <c r="U173" s="1">
        <v>6357365.3600000003</v>
      </c>
      <c r="V173" s="1">
        <v>476331.43</v>
      </c>
      <c r="W173" s="1">
        <v>5132064.88</v>
      </c>
      <c r="X173" s="1">
        <v>0</v>
      </c>
      <c r="Y173" s="1">
        <v>0</v>
      </c>
      <c r="Z173" s="1">
        <v>0</v>
      </c>
      <c r="AA173" s="1">
        <v>0</v>
      </c>
      <c r="AB173" s="1">
        <v>2391470.7999999989</v>
      </c>
    </row>
    <row r="174" spans="1:28" x14ac:dyDescent="0.2">
      <c r="A174" s="16" t="s">
        <v>340</v>
      </c>
      <c r="B174" s="1" t="s">
        <v>341</v>
      </c>
      <c r="C174" s="17">
        <v>160.88</v>
      </c>
      <c r="D174" s="17">
        <v>6.23</v>
      </c>
      <c r="E174" s="17">
        <v>0</v>
      </c>
      <c r="F174" s="17">
        <v>247.26</v>
      </c>
      <c r="G174" s="33">
        <v>89216.8</v>
      </c>
      <c r="H174" s="18">
        <v>2632329.96</v>
      </c>
      <c r="I174" s="19">
        <v>214479.59</v>
      </c>
      <c r="J174" s="21">
        <v>-1323584.7</v>
      </c>
      <c r="K174" s="21">
        <v>-368664</v>
      </c>
      <c r="L174" s="19">
        <v>0</v>
      </c>
      <c r="M174" s="18">
        <v>1154560.8499999999</v>
      </c>
      <c r="N174" s="20">
        <f t="shared" si="6"/>
        <v>2846809.55</v>
      </c>
      <c r="O174" s="20">
        <f t="shared" si="8"/>
        <v>11513.425341745531</v>
      </c>
      <c r="P174" s="20"/>
      <c r="R174" s="1">
        <v>177.82</v>
      </c>
      <c r="S174" s="1">
        <v>160.88</v>
      </c>
      <c r="T174" s="1">
        <v>247.26</v>
      </c>
      <c r="U174" s="1">
        <v>2632329.96</v>
      </c>
      <c r="V174" s="1">
        <v>214479.59</v>
      </c>
      <c r="W174" s="1">
        <v>1323584.7</v>
      </c>
      <c r="X174" s="1">
        <v>1154560.8499999999</v>
      </c>
      <c r="Y174" s="1">
        <v>0</v>
      </c>
      <c r="Z174" s="1">
        <v>1154560.8499999999</v>
      </c>
      <c r="AA174" s="1">
        <v>0</v>
      </c>
      <c r="AB174" s="1">
        <v>1968032.8100000003</v>
      </c>
    </row>
    <row r="175" spans="1:28" x14ac:dyDescent="0.2">
      <c r="A175" s="22"/>
      <c r="B175" s="23" t="s">
        <v>342</v>
      </c>
      <c r="C175" s="24">
        <f>SUM(C6:C174)</f>
        <v>116550.89999999998</v>
      </c>
      <c r="D175" s="24">
        <f>SUM(D6:D174)</f>
        <v>1592.4700000000003</v>
      </c>
      <c r="E175" s="24">
        <f>SUM(E6:E174)</f>
        <v>-384.14</v>
      </c>
      <c r="F175" s="24">
        <f>SUM(F6:F174)</f>
        <v>138361.10999999999</v>
      </c>
      <c r="G175" s="36">
        <f>STVPP</f>
        <v>36430</v>
      </c>
      <c r="H175" s="25">
        <f t="shared" ref="H175:M175" si="9">SUM(H6:H174)</f>
        <v>1472992377.0599999</v>
      </c>
      <c r="I175" s="26">
        <f t="shared" si="9"/>
        <v>19308960.209999997</v>
      </c>
      <c r="J175" s="26">
        <f t="shared" si="9"/>
        <v>-333589434.68000031</v>
      </c>
      <c r="K175" s="26">
        <f t="shared" si="9"/>
        <v>-65512875.979999989</v>
      </c>
      <c r="L175" s="26">
        <f t="shared" si="9"/>
        <v>0</v>
      </c>
      <c r="M175" s="25">
        <f t="shared" si="9"/>
        <v>1093199026.6099997</v>
      </c>
      <c r="N175" s="20">
        <f t="shared" si="6"/>
        <v>1492301337.27</v>
      </c>
      <c r="O175" s="20">
        <f t="shared" si="8"/>
        <v>10785.554822955672</v>
      </c>
      <c r="Z175" s="1">
        <f>SUM(Z6:Z174)</f>
        <v>1093199026.6199996</v>
      </c>
    </row>
    <row r="176" spans="1:28" x14ac:dyDescent="0.2">
      <c r="B176" s="1" t="s">
        <v>343</v>
      </c>
      <c r="C176" s="1"/>
      <c r="D176" s="1"/>
      <c r="E176" s="1"/>
      <c r="H176" s="27"/>
      <c r="I176" s="3">
        <f>COUNTIF(I6:I174,"&lt;&gt;0")</f>
        <v>64</v>
      </c>
      <c r="J176" s="3">
        <f>COUNTIF(J6:J174,"&lt;&gt;0")</f>
        <v>167</v>
      </c>
      <c r="K176" s="3">
        <f>COUNTIF(K6:K174,"&lt;&gt;0")</f>
        <v>165</v>
      </c>
      <c r="L176" s="3">
        <f>COUNTIF(L6:L174,"&lt;&gt;0")</f>
        <v>0</v>
      </c>
      <c r="M176" s="3">
        <f>COUNTIF(M6:M174,"&lt;&gt;0")</f>
        <v>163</v>
      </c>
      <c r="N176" s="3"/>
      <c r="O176" s="20"/>
      <c r="Z176" s="20">
        <f>Z175-M175</f>
        <v>9.9999904632568359E-3</v>
      </c>
    </row>
    <row r="177" spans="1:15" x14ac:dyDescent="0.2">
      <c r="I177" s="28"/>
      <c r="M177" s="3"/>
      <c r="N177" s="20"/>
      <c r="O177" s="20"/>
    </row>
    <row r="178" spans="1:15" x14ac:dyDescent="0.2">
      <c r="K178" s="27"/>
    </row>
    <row r="179" spans="1:15" x14ac:dyDescent="0.2">
      <c r="A179" s="1" t="s">
        <v>344</v>
      </c>
      <c r="C179" s="1"/>
      <c r="D179" s="1"/>
      <c r="E179" s="1"/>
    </row>
    <row r="180" spans="1:15" x14ac:dyDescent="0.2">
      <c r="B180" s="2" t="str">
        <f>+A5</f>
        <v>CoDist</v>
      </c>
      <c r="C180" s="3" t="s">
        <v>345</v>
      </c>
      <c r="D180" s="3"/>
      <c r="E180" s="3"/>
      <c r="F180" s="3"/>
    </row>
    <row r="181" spans="1:15" x14ac:dyDescent="0.2">
      <c r="B181" s="2" t="str">
        <f>+B5</f>
        <v>Entity Name</v>
      </c>
      <c r="C181" s="3" t="s">
        <v>346</v>
      </c>
      <c r="D181" s="3"/>
      <c r="E181" s="3"/>
      <c r="F181" s="3"/>
    </row>
    <row r="182" spans="1:15" x14ac:dyDescent="0.2">
      <c r="B182" s="2" t="str">
        <f>+C5</f>
        <v>ADM</v>
      </c>
      <c r="C182" s="2" t="s">
        <v>347</v>
      </c>
    </row>
    <row r="183" spans="1:15" x14ac:dyDescent="0.2">
      <c r="B183" s="2" t="s">
        <v>361</v>
      </c>
      <c r="C183" s="2" t="s">
        <v>362</v>
      </c>
    </row>
    <row r="184" spans="1:15" x14ac:dyDescent="0.2">
      <c r="B184" s="2" t="s">
        <v>358</v>
      </c>
      <c r="C184" s="2" t="s">
        <v>363</v>
      </c>
    </row>
    <row r="185" spans="1:15" x14ac:dyDescent="0.2">
      <c r="B185" s="2" t="str">
        <f>+F5</f>
        <v>wsu</v>
      </c>
      <c r="C185" s="3" t="s">
        <v>348</v>
      </c>
      <c r="D185" s="3"/>
      <c r="E185" s="3"/>
      <c r="F185" s="3"/>
    </row>
    <row r="186" spans="1:15" x14ac:dyDescent="0.2">
      <c r="B186" s="2" t="str">
        <f>+G5</f>
        <v>Tax Base per wsu</v>
      </c>
      <c r="C186" s="3" t="str">
        <f>"The school district's taxable valuation divided by "&amp;F5&amp;", if less than "&amp;TEXT(MinValuationPercent,"00%")&amp;" of the state average Tax Base per wsu then the state average is used."</f>
        <v>The school district's taxable valuation divided by wsu, if less than 20% of the state average Tax Base per wsu then the state average is used.</v>
      </c>
      <c r="D186" s="3"/>
      <c r="E186" s="3"/>
    </row>
    <row r="187" spans="1:15" x14ac:dyDescent="0.2">
      <c r="B187" s="2" t="str">
        <f>+H5</f>
        <v>Total Formula Amount</v>
      </c>
      <c r="C187" s="3" t="str">
        <f>TEXT(H4,"$0,000")&amp;" adequacy rate times "&amp;F5&amp;"."</f>
        <v>$10,036 adequacy rate times wsu.</v>
      </c>
      <c r="D187" s="3"/>
      <c r="E187" s="3"/>
      <c r="F187" s="3"/>
    </row>
    <row r="188" spans="1:15" x14ac:dyDescent="0.2">
      <c r="B188" s="2" t="str">
        <f>+I5</f>
        <v>Transition Minimum</v>
      </c>
      <c r="C188" s="3" t="s">
        <v>349</v>
      </c>
      <c r="D188" s="3"/>
      <c r="E188" s="3"/>
      <c r="F188" s="3"/>
    </row>
    <row r="189" spans="1:15" x14ac:dyDescent="0.2">
      <c r="B189" s="2" t="str">
        <f>+J5</f>
        <v>Contribution from Property Tax</v>
      </c>
      <c r="C189" s="3" t="str">
        <f>J4&amp;" mill assumed contribution times Taxable Valuation."</f>
        <v>60 mill assumed contribution times Taxable Valuation.</v>
      </c>
      <c r="D189" s="3"/>
      <c r="E189" s="3"/>
    </row>
    <row r="190" spans="1:15" x14ac:dyDescent="0.2">
      <c r="B190" s="2" t="str">
        <f>+K5</f>
        <v>Contribution from In-Lieu</v>
      </c>
      <c r="C190" s="3" t="str">
        <f>K4&amp;" of Tuition, County, REC, Telecommunications, Mobile Home and Other Local In-lieu revenue."</f>
        <v>0.75 of Tuition, County, REC, Telecommunications, Mobile Home and Other Local In-lieu revenue.</v>
      </c>
      <c r="D190" s="3"/>
      <c r="E190" s="3"/>
    </row>
    <row r="191" spans="1:15" x14ac:dyDescent="0.2">
      <c r="B191" s="2" t="str">
        <f>+L5</f>
        <v>EFB Offset</v>
      </c>
      <c r="C191" s="3" t="s">
        <v>350</v>
      </c>
      <c r="D191" s="3"/>
      <c r="E191" s="3"/>
    </row>
    <row r="192" spans="1:15" x14ac:dyDescent="0.2">
      <c r="B192" s="2" t="str">
        <f>+M5</f>
        <v>Total State Aid</v>
      </c>
      <c r="C192" s="3" t="s">
        <v>351</v>
      </c>
      <c r="D192" s="3"/>
      <c r="E192" s="3"/>
    </row>
    <row r="193" spans="2:5" x14ac:dyDescent="0.2">
      <c r="B193" s="20" t="str">
        <f>+N5</f>
        <v>Total State/Local Funding</v>
      </c>
      <c r="C193" s="20" t="str">
        <f>M5&amp;", "&amp;J5&amp;" and "&amp;K5</f>
        <v>Total State Aid, Contribution from Property Tax and Contribution from In-Lieu</v>
      </c>
      <c r="D193" s="20"/>
      <c r="E193" s="20"/>
    </row>
    <row r="194" spans="2:5" x14ac:dyDescent="0.2">
      <c r="B194" s="20" t="str">
        <f>+O5</f>
        <v>State /Local Funding per wsu</v>
      </c>
      <c r="C194" s="20" t="str">
        <f>B193&amp;" divided by "&amp;B185&amp;"."</f>
        <v>Total State/Local Funding divided by wsu.</v>
      </c>
      <c r="D194" s="20"/>
      <c r="E194" s="20"/>
    </row>
    <row r="196" spans="2:5" x14ac:dyDescent="0.2">
      <c r="B196" s="20"/>
      <c r="C196" s="20"/>
      <c r="D196" s="20"/>
      <c r="E196" s="20"/>
    </row>
    <row r="197" spans="2:5" x14ac:dyDescent="0.2">
      <c r="B197" s="20"/>
      <c r="C197" s="20"/>
      <c r="D197" s="20"/>
      <c r="E197" s="20"/>
    </row>
    <row r="198" spans="2:5" x14ac:dyDescent="0.2">
      <c r="B198" s="20"/>
      <c r="C198" s="20"/>
      <c r="D198" s="20"/>
      <c r="E198" s="20"/>
    </row>
  </sheetData>
  <sortState xmlns:xlrd2="http://schemas.microsoft.com/office/spreadsheetml/2017/richdata2" ref="A157:WSP160">
    <sortCondition ref="A157"/>
  </sortState>
  <pageMargins left="0.2" right="0.2" top="0.75" bottom="1" header="0.5" footer="0.5"/>
  <pageSetup scale="82" fitToHeight="0" orientation="landscape" r:id="rId1"/>
  <headerFooter alignWithMargins="0">
    <oddFooter>&amp;L&amp;8ND Department of Public Instruction&amp;C&amp;8Page &amp;P of &amp;N&amp;R&amp;8&amp;F &amp;D AJT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DistCount</vt:lpstr>
      <vt:lpstr>PaymentMonth</vt:lpstr>
      <vt:lpstr>Sheet1!Print_Area</vt:lpstr>
      <vt:lpstr>Sheet1!Print_Titles</vt:lpstr>
      <vt:lpstr>SchoolYear</vt:lpstr>
    </vt:vector>
  </TitlesOfParts>
  <Company>ND Department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24-05EquityReport</dc:title>
  <dc:creator>Coleman, Jerry A.</dc:creator>
  <cp:lastModifiedBy>Frohlich, Jill M.</cp:lastModifiedBy>
  <cp:lastPrinted>2014-03-04T16:15:11Z</cp:lastPrinted>
  <dcterms:created xsi:type="dcterms:W3CDTF">2013-06-03T21:21:56Z</dcterms:created>
  <dcterms:modified xsi:type="dcterms:W3CDTF">2024-05-01T16:52:57Z</dcterms:modified>
</cp:coreProperties>
</file>