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dgov-my.sharepoint.com/personal/atescher_nd_gov/Documents/Finance/Vendor/2023-24/"/>
    </mc:Choice>
  </mc:AlternateContent>
  <xr:revisionPtr revIDLastSave="4" documentId="13_ncr:1_{1FCC097D-5C30-441F-8077-F506B869BCA9}" xr6:coauthVersionLast="47" xr6:coauthVersionMax="47" xr10:uidLastSave="{C69A63FD-E131-41EB-9673-15449A36238A}"/>
  <bookViews>
    <workbookView xWindow="-120" yWindow="-120" windowWidth="29040" windowHeight="17520" xr2:uid="{00000000-000D-0000-FFFF-FFFF00000000}"/>
  </bookViews>
  <sheets>
    <sheet name="SFN 9149" sheetId="8" r:id="rId1"/>
  </sheets>
  <definedNames>
    <definedName name="ClearExpenditures">'SFN 9149'!$B$59:$C$70,'SFN 9149'!$B$73:$C$81,'SFN 9149'!$B$84:$C$93,'SFN 9149'!$B$106:$C$112,'SFN 9149'!$C$113:$C$114,'SFN 9149'!$B$115:$C$118,'SFN 9149'!$B$121:$C$130,'SFN 9149'!$B$133:$C$140,'SFN 9149'!$B$154:$C$157,'SFN 9149'!$B$160:$C$163</definedName>
    <definedName name="ClearRevenue">'SFN 9149'!$B$177:$C$182,'SFN 9149'!$C$198:$D$199,'SFN 9149'!$D$200,'SFN 9149'!$C$202:$D$202,'SFN 9149'!$C$203,'SFN 9149'!$D$204:$D$208,'SFN 9149'!$C$213:$D$218,'SFN 9149'!$D$219,'SFN 9149'!$C$223:$D$225,'SFN 9149'!$C$228:$D$232,'SFN 9149'!$C$248:$D$251,'SFN 9149'!$C$257:$D$260,'SFN 9149'!$C$263:$D$268,'SFN 9149'!$C$285:$D$285,'SFN 9149'!$C$287:$D$288,'SFN 9149'!$D$289,'SFN 9149'!$C$290:$D$294,'SFN 9149'!$C$296:$D$301,'SFN 9149'!$C$303:$D$319,'SFN 9149'!$C$321:$D$323</definedName>
    <definedName name="GFLevyCap">70</definedName>
    <definedName name="_xlnm.Print_Area" localSheetId="0">'SFN 9149'!$A$1:$D$415</definedName>
    <definedName name="SchoolYear" localSheetId="0">2025</definedName>
    <definedName name="TaxValue">'SFN 9149'!$D$385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8" l="1"/>
  <c r="D15" i="8"/>
  <c r="D210" i="8" l="1"/>
  <c r="C210" i="8"/>
  <c r="D406" i="8"/>
  <c r="B165" i="8"/>
  <c r="D12" i="8"/>
  <c r="D14" i="8"/>
  <c r="D182" i="8"/>
  <c r="D181" i="8"/>
  <c r="D180" i="8"/>
  <c r="D179" i="8"/>
  <c r="D22" i="8"/>
  <c r="D178" i="8"/>
  <c r="D19" i="8" s="1"/>
  <c r="D163" i="8"/>
  <c r="D157" i="8"/>
  <c r="D140" i="8"/>
  <c r="D125" i="8"/>
  <c r="D118" i="8"/>
  <c r="D112" i="8"/>
  <c r="D93" i="8"/>
  <c r="D85" i="8"/>
  <c r="D81" i="8"/>
  <c r="D70" i="8"/>
  <c r="D69" i="8"/>
  <c r="D62" i="8"/>
  <c r="D61" i="8"/>
  <c r="D59" i="8"/>
  <c r="D114" i="8"/>
  <c r="C220" i="8"/>
  <c r="D113" i="8"/>
  <c r="D390" i="8"/>
  <c r="D393" i="8" s="1"/>
  <c r="D402" i="8"/>
  <c r="D403" i="8"/>
  <c r="D13" i="8"/>
  <c r="A385" i="8"/>
  <c r="D73" i="8"/>
  <c r="D177" i="8"/>
  <c r="D17" i="8"/>
  <c r="D162" i="8"/>
  <c r="D161" i="8"/>
  <c r="D160" i="8"/>
  <c r="D156" i="8"/>
  <c r="D155" i="8"/>
  <c r="D154" i="8"/>
  <c r="D139" i="8"/>
  <c r="D138" i="8"/>
  <c r="D137" i="8"/>
  <c r="D136" i="8"/>
  <c r="D135" i="8"/>
  <c r="D134" i="8"/>
  <c r="D133" i="8"/>
  <c r="D130" i="8"/>
  <c r="D129" i="8"/>
  <c r="D128" i="8"/>
  <c r="D127" i="8"/>
  <c r="D126" i="8"/>
  <c r="D124" i="8"/>
  <c r="D123" i="8"/>
  <c r="D122" i="8"/>
  <c r="D121" i="8"/>
  <c r="D117" i="8"/>
  <c r="D116" i="8"/>
  <c r="D115" i="8"/>
  <c r="D111" i="8"/>
  <c r="D110" i="8"/>
  <c r="D109" i="8"/>
  <c r="D108" i="8"/>
  <c r="D107" i="8"/>
  <c r="D106" i="8"/>
  <c r="D92" i="8"/>
  <c r="D91" i="8"/>
  <c r="D90" i="8"/>
  <c r="D89" i="8"/>
  <c r="D88" i="8"/>
  <c r="D87" i="8"/>
  <c r="D86" i="8"/>
  <c r="D84" i="8"/>
  <c r="D80" i="8"/>
  <c r="D79" i="8"/>
  <c r="D78" i="8"/>
  <c r="D75" i="8"/>
  <c r="D74" i="8"/>
  <c r="D68" i="8"/>
  <c r="D67" i="8"/>
  <c r="D66" i="8"/>
  <c r="D65" i="8"/>
  <c r="D64" i="8"/>
  <c r="D63" i="8"/>
  <c r="D60" i="8"/>
  <c r="C329" i="8"/>
  <c r="C261" i="8"/>
  <c r="A51" i="8"/>
  <c r="B57" i="8"/>
  <c r="C57" i="8"/>
  <c r="D57" i="8"/>
  <c r="A98" i="8"/>
  <c r="B104" i="8"/>
  <c r="C104" i="8"/>
  <c r="D104" i="8"/>
  <c r="A146" i="8"/>
  <c r="B152" i="8"/>
  <c r="C152" i="8"/>
  <c r="D152" i="8"/>
  <c r="A172" i="8"/>
  <c r="A189" i="8"/>
  <c r="C195" i="8"/>
  <c r="D195" i="8"/>
  <c r="A239" i="8"/>
  <c r="C245" i="8"/>
  <c r="D245" i="8"/>
  <c r="A276" i="8"/>
  <c r="C282" i="8"/>
  <c r="D282" i="8"/>
  <c r="A333" i="8"/>
  <c r="C339" i="8"/>
  <c r="D339" i="8"/>
  <c r="A360" i="8"/>
  <c r="A374" i="8"/>
  <c r="C269" i="8"/>
  <c r="C350" i="8"/>
  <c r="C226" i="8"/>
  <c r="C253" i="8"/>
  <c r="D350" i="8"/>
  <c r="D366" i="8" s="1"/>
  <c r="D269" i="8"/>
  <c r="D261" i="8"/>
  <c r="D253" i="8"/>
  <c r="D363" i="8" s="1"/>
  <c r="D226" i="8"/>
  <c r="D329" i="8"/>
  <c r="D365" i="8" s="1"/>
  <c r="D220" i="8"/>
  <c r="C165" i="8"/>
  <c r="C234" i="8"/>
  <c r="D271" i="8" l="1"/>
  <c r="D364" i="8" s="1"/>
  <c r="D234" i="8"/>
  <c r="D362" i="8" s="1"/>
  <c r="D368" i="8" s="1"/>
  <c r="D370" i="8" s="1"/>
  <c r="C271" i="8"/>
  <c r="C352" i="8" s="1"/>
  <c r="D165" i="8"/>
  <c r="D372" i="8" s="1"/>
  <c r="D404" i="8"/>
  <c r="D411" i="8" s="1"/>
  <c r="D24" i="8"/>
  <c r="D352" i="8" l="1"/>
  <c r="D374" i="8"/>
</calcChain>
</file>

<file path=xl/sharedStrings.xml><?xml version="1.0" encoding="utf-8"?>
<sst xmlns="http://schemas.openxmlformats.org/spreadsheetml/2006/main" count="344" uniqueCount="281">
  <si>
    <t>Revenue</t>
  </si>
  <si>
    <t>Total Expenditures - Fund Group 1</t>
  </si>
  <si>
    <t>Total Beginning Balance And Revenue</t>
  </si>
  <si>
    <t>Total Revenue - Fund Group 1</t>
  </si>
  <si>
    <t>     </t>
  </si>
  <si>
    <t>Total Revenue From Other Sources</t>
  </si>
  <si>
    <t>Total Revenue From Federal Sources</t>
  </si>
  <si>
    <t>Total Revenue From State Sources</t>
  </si>
  <si>
    <t>Total Revenue From County Sources</t>
  </si>
  <si>
    <t>Total Revenue From Local Sources</t>
  </si>
  <si>
    <t>Fund Group 1 Recap</t>
  </si>
  <si>
    <t>Total Local, County, State, Federal, &amp; Other Revenue</t>
  </si>
  <si>
    <t>Total Other Revenue</t>
  </si>
  <si>
    <t>5900 Other Revenue</t>
  </si>
  <si>
    <t>5700 Revenue to Offset Lease Purchase</t>
  </si>
  <si>
    <t>5500 Services Provided for Another LEA</t>
  </si>
  <si>
    <t>5300 Sale/Compensation for Loss of Fixed Assets</t>
  </si>
  <si>
    <t>5200 Interfund Transfers</t>
  </si>
  <si>
    <t>5100 Sale of Bonds</t>
  </si>
  <si>
    <t>5000 Revenue From Other Sources</t>
  </si>
  <si>
    <t>Estimated</t>
  </si>
  <si>
    <t>Actual or</t>
  </si>
  <si>
    <t>Annual Budget for the Year</t>
  </si>
  <si>
    <t>Fund Group 1</t>
  </si>
  <si>
    <t xml:space="preserve">Total Federal Revenue </t>
  </si>
  <si>
    <t>4910 Special Education Joint Agreements</t>
  </si>
  <si>
    <t>4900 Federal Revenue for/on Behalf of LEA</t>
  </si>
  <si>
    <t>4800 Federal Revenue in Lieu of Taxes</t>
  </si>
  <si>
    <t>4790 Other Federal Revenue</t>
  </si>
  <si>
    <t>4700 Federal Revenue Through an Intermediate Agency</t>
  </si>
  <si>
    <t>4595 Other Federal Aid for Special Education</t>
  </si>
  <si>
    <t>4590 Other Restricted Federal Revenue</t>
  </si>
  <si>
    <t>4580 Career Education</t>
  </si>
  <si>
    <t>4579 Other Community Education Programs</t>
  </si>
  <si>
    <t>4575 Title IV School and Community Programs</t>
  </si>
  <si>
    <t>4560 Adult Education Programs</t>
  </si>
  <si>
    <t>4559 Nutrition Education &amp; Training Programs</t>
  </si>
  <si>
    <t>4550 Child Nutrition Programs</t>
  </si>
  <si>
    <t>4545 Carl Perkins Grant</t>
  </si>
  <si>
    <t>4532 Preschool Program</t>
  </si>
  <si>
    <t>4531 Title IDEA‑B Special Education</t>
  </si>
  <si>
    <t>4520 Title III English Language Acquisition</t>
  </si>
  <si>
    <t>4517 Title II Professional Development Programs</t>
  </si>
  <si>
    <t>4510 Title I Programs</t>
  </si>
  <si>
    <t>4500 Restricted Federal Received Through State Agency</t>
  </si>
  <si>
    <t>4490 Other Restricted Federal Aid</t>
  </si>
  <si>
    <t>4460 Headstart</t>
  </si>
  <si>
    <t>4450 Impact Aid (P.L. 874) Low Income Housing</t>
  </si>
  <si>
    <t>4440 Indian Education Program</t>
  </si>
  <si>
    <t>4420 ESAA ‑ Emergency School Assistance Aid</t>
  </si>
  <si>
    <t>4410 P.L. 81‑815 Construction Aid</t>
  </si>
  <si>
    <t>4400 Restricted Federal Received Direct</t>
  </si>
  <si>
    <t>4200 Unrestricted Federal Through State or County Agency</t>
  </si>
  <si>
    <t>4110 P.L. 81‑874 Impact Aid</t>
  </si>
  <si>
    <t>4100 Unrestricted Federal Received Direct</t>
  </si>
  <si>
    <t>4000 Revenue from Federal Sources</t>
  </si>
  <si>
    <t>Total State Revenue</t>
  </si>
  <si>
    <t>Total Restricted State Revenue</t>
  </si>
  <si>
    <t>3900 Other Restricted State Revenue</t>
  </si>
  <si>
    <t>3410 Special Education Joint Agreements</t>
  </si>
  <si>
    <t>3200 Handicapped Program Aid</t>
  </si>
  <si>
    <t>Total Unrestricted State Revenue</t>
  </si>
  <si>
    <t>3190 Other Unrestricted State Revenue</t>
  </si>
  <si>
    <t>3140 State Child Placement</t>
  </si>
  <si>
    <t>3130 Transportation</t>
  </si>
  <si>
    <t>3110 State School Aid</t>
  </si>
  <si>
    <t>3100 Unrestricted State Revenue</t>
  </si>
  <si>
    <t>3000 Revenue from State Sources</t>
  </si>
  <si>
    <t>Total County Revenue</t>
  </si>
  <si>
    <t>2900 Other County Revenue</t>
  </si>
  <si>
    <t>2230 Coal Conversion</t>
  </si>
  <si>
    <t>2220 Coal Production</t>
  </si>
  <si>
    <t>2210 Oil &amp; Gas Production</t>
  </si>
  <si>
    <t>2200 Mineral Resources</t>
  </si>
  <si>
    <t>2000 Revenue from County Sources</t>
  </si>
  <si>
    <t>Total Local Revenue</t>
  </si>
  <si>
    <t>1900 Other Revenue From Local Sources</t>
  </si>
  <si>
    <t>1800 Community Service Activities Revenue</t>
  </si>
  <si>
    <t>1700 Student Activities Revenue</t>
  </si>
  <si>
    <t>1600 Food Service Revenue</t>
  </si>
  <si>
    <t>1500 Interest Earned</t>
  </si>
  <si>
    <t>Total Transportation Fees</t>
  </si>
  <si>
    <t>1420 Handicapped Programs</t>
  </si>
  <si>
    <t>1410 Regular Programs</t>
  </si>
  <si>
    <t>1400 Transportation Fees</t>
  </si>
  <si>
    <t>Total Tuition</t>
  </si>
  <si>
    <t>1360 Driver Education</t>
  </si>
  <si>
    <t>1350 Adult Education</t>
  </si>
  <si>
    <t>1340 Summer School</t>
  </si>
  <si>
    <t>1320 Handicapped Programs</t>
  </si>
  <si>
    <t>1310 Regular Programs</t>
  </si>
  <si>
    <t>1300 Tuition</t>
  </si>
  <si>
    <t>Total Tax Revenue</t>
  </si>
  <si>
    <t>1190 Other Tax Revenue</t>
  </si>
  <si>
    <t>1110 General Fund Property Tax Levy</t>
  </si>
  <si>
    <t>1100 Taxes</t>
  </si>
  <si>
    <t>1000 Revenue from Local Sources</t>
  </si>
  <si>
    <t>The appropriations for Fund Groups 2 through 4 are used to support the mill levy requests on page 1.</t>
  </si>
  <si>
    <t>Fund Group 7 – Trust &amp; Agency/Consortium Fund</t>
  </si>
  <si>
    <t>Fund Group 6 – Student Activities Fund</t>
  </si>
  <si>
    <t>Fund Group 5 – Food Service Fund</t>
  </si>
  <si>
    <t>Fund Group 4 – Debt Service Fund</t>
  </si>
  <si>
    <t>Fund Group 3 – Capital Projects Fund</t>
  </si>
  <si>
    <t>Fund Group 2 – Special Reserve Fund</t>
  </si>
  <si>
    <t>Fund Groups 2 – 7</t>
  </si>
  <si>
    <t>Appropriations</t>
  </si>
  <si>
    <t>Fund Groups 2 - 7</t>
  </si>
  <si>
    <t>Total Operating Budget</t>
  </si>
  <si>
    <t>300-3300 Adult Education</t>
  </si>
  <si>
    <t>200-2700 Special Education Transportation</t>
  </si>
  <si>
    <t>200-2000 Special Education Support Service</t>
  </si>
  <si>
    <t>200-1000 Special Education Instruction</t>
  </si>
  <si>
    <t>Section V Special Education</t>
  </si>
  <si>
    <t>Appropriation</t>
  </si>
  <si>
    <t>Requested</t>
  </si>
  <si>
    <t>or Actual</t>
  </si>
  <si>
    <t>Final</t>
  </si>
  <si>
    <t>000‑6370 Transfer to Trust and Agency</t>
  </si>
  <si>
    <t>000‑6360 Transfer to Student Activities</t>
  </si>
  <si>
    <t>000‑6350 Transfer to Food Service</t>
  </si>
  <si>
    <t>000‑6340 Transfer to Sinking and Interest</t>
  </si>
  <si>
    <t>000‑6330 Transfer to Capital Project</t>
  </si>
  <si>
    <t>000‑6320 Transfer to Special Reserve</t>
  </si>
  <si>
    <t>000‑6400 Other Use</t>
  </si>
  <si>
    <t>000-6100 Debt Service</t>
  </si>
  <si>
    <t>Section IV Other Uses of Funds / Transfers</t>
  </si>
  <si>
    <t>205‑1999 Preschool Special Education Tuition</t>
  </si>
  <si>
    <t>200‑2799 Student Transportation Service - Special Ed.</t>
  </si>
  <si>
    <t>200‑1999 Special Education Tuition/Assessments</t>
  </si>
  <si>
    <t>140‑1999 Senior High Tuition</t>
  </si>
  <si>
    <t>130‑1999 Junior High Tuition</t>
  </si>
  <si>
    <t>120‑1999 Elementary Tuition (1‑6)</t>
  </si>
  <si>
    <t>110‑1999 Kindergarten Tuition</t>
  </si>
  <si>
    <t>Section III Tuition &amp; Assessments</t>
  </si>
  <si>
    <t>990‑3200 Other Enterprise Services</t>
  </si>
  <si>
    <t>910‑3100 Food Services</t>
  </si>
  <si>
    <t>800‑3300 Community Services</t>
  </si>
  <si>
    <t>600‑3300 Adult Education</t>
  </si>
  <si>
    <t>400‑3400 Extracurricular Student Activities</t>
  </si>
  <si>
    <t>400‑2700 Extracurricular Student Transportation</t>
  </si>
  <si>
    <t>000‑4220 Construction Service (by Contractors)</t>
  </si>
  <si>
    <t>000‑4210 Construction Service (by Staff)</t>
  </si>
  <si>
    <t>000‑4100 Facility Acquisition (Buildings/Land)</t>
  </si>
  <si>
    <t>000‑3600 Services Provided for Another LEA</t>
  </si>
  <si>
    <t>000‑2700 Student Transportation Service</t>
  </si>
  <si>
    <t>Section II Other Programs &amp; Services</t>
  </si>
  <si>
    <t>000‑2900 Other Support Service</t>
  </si>
  <si>
    <t>000‑2800 Support Service ‑ Central</t>
  </si>
  <si>
    <t>000‑2600 Operation &amp; Maintenance of Plant</t>
  </si>
  <si>
    <t>000‑2500 Support Service ‑ Business</t>
  </si>
  <si>
    <t>000‑2330 Special Area Administrative Service</t>
  </si>
  <si>
    <t>000‑2320 Executive Administration ‑ Superintendent</t>
  </si>
  <si>
    <t>000‑2310 School Board Services</t>
  </si>
  <si>
    <t>000‑2290 Other Instructional Support Service</t>
  </si>
  <si>
    <t>000‑2220 Instructional Media Service</t>
  </si>
  <si>
    <t>000‑2210 Improvement of Instruction Service</t>
  </si>
  <si>
    <t>298‑1000 Other Federal Programs</t>
  </si>
  <si>
    <t>296‑1000 Title IV School and Community Programs</t>
  </si>
  <si>
    <t>295‑1000 Indian Education Programs</t>
  </si>
  <si>
    <t>290‑1000 Title II Professional Development Programs</t>
  </si>
  <si>
    <t>270‑1000 Title III English Language Acquisition</t>
  </si>
  <si>
    <t>266‑1000 Nutrition Education &amp; Training Program</t>
  </si>
  <si>
    <t>261‑1000 Title I Programs</t>
  </si>
  <si>
    <t>140‑2410 Senior High Principal</t>
  </si>
  <si>
    <t>140‑2100 Senior High Support Service</t>
  </si>
  <si>
    <t>140‑1000 Senior High Instruction</t>
  </si>
  <si>
    <t>130‑2410 Junior High Principal</t>
  </si>
  <si>
    <t>130‑2100 Junior High Support Service</t>
  </si>
  <si>
    <t>130‑1000 Junior High Instruction</t>
  </si>
  <si>
    <t>120‑2410 Elementary Principal</t>
  </si>
  <si>
    <t>120‑2100 Elementary Support Service</t>
  </si>
  <si>
    <t>120‑1000 Elementary Instruction</t>
  </si>
  <si>
    <t>110‑2410 Kindergarten Principal</t>
  </si>
  <si>
    <t>110‑2100 Kindergarten Support Service</t>
  </si>
  <si>
    <t>110‑1000 Kindergarten Instruction</t>
  </si>
  <si>
    <t>commissioners, and retain one copy in the school district files.</t>
  </si>
  <si>
    <t>Send the original and one copy to the County Superintendent of Schools or designee assigned by the county</t>
  </si>
  <si>
    <t xml:space="preserve">Business Manager: </t>
  </si>
  <si>
    <r>
      <t xml:space="preserve">Filed: </t>
    </r>
    <r>
      <rPr>
        <u/>
        <sz val="10"/>
        <color indexed="8"/>
        <rFont val="Calibri"/>
        <family val="2"/>
      </rPr>
      <t>_________________________</t>
    </r>
    <r>
      <rPr>
        <sz val="10"/>
        <color indexed="8"/>
        <rFont val="Calibri"/>
        <family val="2"/>
      </rPr>
      <t xml:space="preserve">, </t>
    </r>
    <r>
      <rPr>
        <u/>
        <sz val="10"/>
        <color indexed="8"/>
        <rFont val="Calibri"/>
        <family val="2"/>
      </rPr>
      <t>______</t>
    </r>
  </si>
  <si>
    <t xml:space="preserve">County Superintendent: </t>
  </si>
  <si>
    <t>County Auditor:</t>
  </si>
  <si>
    <t>Business Manager: ____________________________________</t>
  </si>
  <si>
    <r>
      <t xml:space="preserve">Dated at </t>
    </r>
    <r>
      <rPr>
        <u/>
        <sz val="10"/>
        <color indexed="8"/>
        <rFont val="Calibri"/>
        <family val="2"/>
      </rPr>
      <t>_______________________________</t>
    </r>
    <r>
      <rPr>
        <sz val="10"/>
        <color indexed="8"/>
        <rFont val="Calibri"/>
        <family val="2"/>
      </rPr>
      <t xml:space="preserve">, North Dakota, this </t>
    </r>
    <r>
      <rPr>
        <u/>
        <sz val="10"/>
        <color indexed="8"/>
        <rFont val="Calibri"/>
        <family val="2"/>
      </rPr>
      <t>______</t>
    </r>
    <r>
      <rPr>
        <sz val="10"/>
        <color indexed="8"/>
        <rFont val="Calibri"/>
        <family val="2"/>
      </rPr>
      <t xml:space="preserve"> day of </t>
    </r>
    <r>
      <rPr>
        <u/>
        <sz val="10"/>
        <color indexed="8"/>
        <rFont val="Calibri"/>
        <family val="2"/>
      </rPr>
      <t>_______________</t>
    </r>
    <r>
      <rPr>
        <sz val="10"/>
        <color indexed="8"/>
        <rFont val="Calibri"/>
        <family val="2"/>
      </rPr>
      <t xml:space="preserve">, </t>
    </r>
    <r>
      <rPr>
        <u/>
        <sz val="10"/>
        <color indexed="8"/>
        <rFont val="Calibri"/>
        <family val="2"/>
      </rPr>
      <t>______</t>
    </r>
  </si>
  <si>
    <t>district.  You will also enter and extend taxes previously levied, if any, by resolution of the school board of this district</t>
  </si>
  <si>
    <t>You will duly enter and extend such tax upon the tax list for the current year against all taxable property in said school</t>
  </si>
  <si>
    <t>Total Amount Of Levies</t>
  </si>
  <si>
    <t>Judgment Bonding Levy</t>
  </si>
  <si>
    <t>Fund Group 4 - Debt Service</t>
  </si>
  <si>
    <t>Special Assessments Fund Levy</t>
  </si>
  <si>
    <t>Building Fund Levy</t>
  </si>
  <si>
    <t>Fund Group 3 - Capital Projects</t>
  </si>
  <si>
    <t>Fund Group 2 - Special Reserve</t>
  </si>
  <si>
    <t>Fund Group 1 - General Fund</t>
  </si>
  <si>
    <t>NORTH DAKOTA DEPARTMENT OF PUBLIC INSTRUCTION</t>
  </si>
  <si>
    <t>Levy Amount</t>
  </si>
  <si>
    <t>to pay interest on bonds outstanding and to pay the principal thereof at maturity.</t>
  </si>
  <si>
    <t xml:space="preserve">has levied the following amount for: </t>
  </si>
  <si>
    <t>You are hereby notified that the School Board of _________________ Public School District No. _________</t>
  </si>
  <si>
    <t xml:space="preserve">To the County Auditor of __________________ County, ______________ North Dakota. </t>
  </si>
  <si>
    <t>Amount of Tax Levied</t>
  </si>
  <si>
    <t>Page 2</t>
  </si>
  <si>
    <t>Page 3</t>
  </si>
  <si>
    <t>Page 4</t>
  </si>
  <si>
    <t>Page 6</t>
  </si>
  <si>
    <t>Page 5</t>
  </si>
  <si>
    <t>Page 7</t>
  </si>
  <si>
    <t>Page 8</t>
  </si>
  <si>
    <t>Page 9</t>
  </si>
  <si>
    <t>PUBLIC SCHOOL DISTRICT BUDGET AND TAX LEVY - CERTIFICATE OF LEVY</t>
  </si>
  <si>
    <t>OFFICE OF SCHOOL FINANCE</t>
  </si>
  <si>
    <t>200-2950 Boarding Care</t>
  </si>
  <si>
    <t>4210 Taylor Grazing</t>
  </si>
  <si>
    <t>4220 Flood Control</t>
  </si>
  <si>
    <t>4230 Mineral Leases</t>
  </si>
  <si>
    <t>4240 Bankhead Jones</t>
  </si>
  <si>
    <t>4260 Johnson O'Malley</t>
  </si>
  <si>
    <t>4270 PL 96-638 Funds</t>
  </si>
  <si>
    <t>4290 Other Restricted Federal Aid</t>
  </si>
  <si>
    <t>3430 Regional Education Assoc. Joint Agreements</t>
  </si>
  <si>
    <t>Section 1 Regular Programs</t>
  </si>
  <si>
    <t>Section 1 Federal Programs</t>
  </si>
  <si>
    <t>Section 1 Undistributed Expenditures</t>
  </si>
  <si>
    <t>4930 Regional Education Association Joint Agreements</t>
  </si>
  <si>
    <t>General Fund  Property Tax Levy</t>
  </si>
  <si>
    <t>Special Reserve Levy</t>
  </si>
  <si>
    <t>2.  Prior year general fund levy amount</t>
  </si>
  <si>
    <t>Mill Rate</t>
  </si>
  <si>
    <t>(Note:  This authority is seldom used.  Contact your County Auditor for assistance)</t>
  </si>
  <si>
    <t xml:space="preserve">5.  The amount allowed in dollars under 57-15-01.1 </t>
  </si>
  <si>
    <t>Maximum School District General Fund Levy Worksheet</t>
  </si>
  <si>
    <t>B. Alternative levy authority under 57-15-01.1 (if applicable)</t>
  </si>
  <si>
    <t>7.  Required mill rate reduction</t>
  </si>
  <si>
    <t>Complete section A, B, or C below as applicable.</t>
  </si>
  <si>
    <t>A. General fund levy authority under 57-15-14.2</t>
  </si>
  <si>
    <t>1.  Maximum general fund levy amount (70 mills times taxable valuation)</t>
  </si>
  <si>
    <t>4.  Maximum general fund levy amount (lesser of line 1 or line 3)</t>
  </si>
  <si>
    <t>Tuition Fund Levy</t>
  </si>
  <si>
    <t>Miscellaneous Fund Levy</t>
  </si>
  <si>
    <t>Sinking &amp; Interest Fund Levy*</t>
  </si>
  <si>
    <t>*Includes mills necessary to pay principal and interest on any bonded debt incurred under NDCC 57-15-17.1 before July 1, 2013.</t>
  </si>
  <si>
    <t>4920 Career and Technical Education Joint Agreements</t>
  </si>
  <si>
    <t>4710 Workforce Investment Act (WIA Classroom)</t>
  </si>
  <si>
    <t>4549 Other Career and Technical Education Programs</t>
  </si>
  <si>
    <t>1210 Electric Generation, Distribution and Transmission</t>
  </si>
  <si>
    <t>1220 Telecommunications</t>
  </si>
  <si>
    <t>1230 Property Tax Credits Reimbursed by the State</t>
  </si>
  <si>
    <t>1250 Mobile Home Tax</t>
  </si>
  <si>
    <t>1240 Property Owned by State or Nonprofit Agencies</t>
  </si>
  <si>
    <t>1380 Residential Treatment Program</t>
  </si>
  <si>
    <t>1330 Career and Technical Education Programs</t>
  </si>
  <si>
    <t>1430 Career and Technical Education Programs</t>
  </si>
  <si>
    <t>3300 Career and Technical Education Program Aid</t>
  </si>
  <si>
    <t>3420 Career and Technical Education Joint Agreements</t>
  </si>
  <si>
    <t>Section VI Career and Technical Education</t>
  </si>
  <si>
    <t>300-1000 Career and Technical Education Instruction</t>
  </si>
  <si>
    <t>300-2000 Career and Technical Education Support Service</t>
  </si>
  <si>
    <t>300-2700 Career and Technical Education Transportation</t>
  </si>
  <si>
    <t>300‑1999 Career &amp; Technical Education Tuition/Assessments</t>
  </si>
  <si>
    <t>300‑2799 Student Transportation - Career &amp; Technical Ed.</t>
  </si>
  <si>
    <t>4225 U.S. Fish And Wildlife</t>
  </si>
  <si>
    <t>000‑1999 Regional Ed. Assoc. Tuition/Assessments</t>
  </si>
  <si>
    <t>105-3300 Early Childhood Education Program</t>
  </si>
  <si>
    <t>297-3300 Headstart / Federal Early Childhood</t>
  </si>
  <si>
    <t>1131 Tuition Fund Levy</t>
  </si>
  <si>
    <t>1138 Miscellaneous Fund Levy</t>
  </si>
  <si>
    <t>C. NDCC 57-15-14 Voter approval of excess levies in school districts (if applicable)</t>
  </si>
  <si>
    <t>1290 Other Revenue In-Lieu of Property Taxes</t>
  </si>
  <si>
    <t>1200 Revenue In-Lieu of District Property Taxes</t>
  </si>
  <si>
    <t>8.  Adjusted specified levy (line 9 minus line 10)</t>
  </si>
  <si>
    <t>9.  Specified mill rate approved after taxable year 2012</t>
  </si>
  <si>
    <r>
      <t>D.  Maximum general fund</t>
    </r>
    <r>
      <rPr>
        <sz val="10"/>
        <rFont val="Calibri"/>
        <family val="2"/>
        <scheme val="minor"/>
      </rPr>
      <t xml:space="preserve"> levy authority (greater of lines 4, 5, 8</t>
    </r>
    <r>
      <rPr>
        <sz val="10"/>
        <color theme="1"/>
        <rFont val="Calibri"/>
        <family val="2"/>
        <scheme val="minor"/>
      </rPr>
      <t>, 9,)</t>
    </r>
  </si>
  <si>
    <t>6.  Specified mill rate approved for a period including taxable years 2009 through 2012</t>
  </si>
  <si>
    <t>5400 Refund of Prior Year Expenditures</t>
  </si>
  <si>
    <t>4525 Title IV Student Support and Academic Enrichment</t>
  </si>
  <si>
    <t>285-1000 Student Support and Academic Enrichment</t>
  </si>
  <si>
    <t>3.  Percentage increase limitation (prior year general fund levy amount times 1.12 + DPI adjustment)</t>
  </si>
  <si>
    <t>275-1000 Comprehensive Literacy</t>
  </si>
  <si>
    <t>Expiration date of specified levy authority</t>
  </si>
  <si>
    <t>4535 Comprehensive Literacy</t>
  </si>
  <si>
    <t>1139 Safety Fund Levy</t>
  </si>
  <si>
    <t>Safety Fund Levy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</si>
</sst>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8"/>
      <name val="Calibri"/>
      <family val="2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.5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8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2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 diagonalUp="1" diagonalDown="1">
      <left/>
      <right/>
      <top/>
      <bottom style="medium">
        <color rgb="FFFFFFFF"/>
      </bottom>
      <diagonal style="dashDotDot">
        <color rgb="FFFFFFFF"/>
      </diagonal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2" borderId="0" applyNumberFormat="0" applyBorder="0" applyAlignment="0" applyProtection="0"/>
    <xf numFmtId="0" fontId="5" fillId="0" borderId="0"/>
    <xf numFmtId="0" fontId="2" fillId="0" borderId="1"/>
  </cellStyleXfs>
  <cellXfs count="100">
    <xf numFmtId="0" fontId="0" fillId="0" borderId="0" xfId="0"/>
    <xf numFmtId="0" fontId="5" fillId="0" borderId="0" xfId="4"/>
    <xf numFmtId="43" fontId="5" fillId="0" borderId="0" xfId="2" applyFont="1" applyProtection="1"/>
    <xf numFmtId="0" fontId="8" fillId="0" borderId="0" xfId="4" applyFont="1" applyAlignment="1">
      <alignment horizontal="left" indent="9"/>
    </xf>
    <xf numFmtId="43" fontId="5" fillId="0" borderId="0" xfId="2" applyFont="1" applyAlignment="1" applyProtection="1"/>
    <xf numFmtId="0" fontId="9" fillId="0" borderId="0" xfId="4" applyFont="1" applyAlignment="1">
      <alignment horizontal="left" indent="9"/>
    </xf>
    <xf numFmtId="0" fontId="8" fillId="0" borderId="0" xfId="4" applyFont="1"/>
    <xf numFmtId="43" fontId="8" fillId="0" borderId="0" xfId="2" applyFont="1" applyAlignment="1" applyProtection="1"/>
    <xf numFmtId="0" fontId="8" fillId="0" borderId="0" xfId="4" applyFont="1" applyAlignment="1">
      <alignment horizontal="left" indent="2"/>
    </xf>
    <xf numFmtId="43" fontId="8" fillId="0" borderId="2" xfId="2" applyFont="1" applyBorder="1" applyAlignment="1" applyProtection="1"/>
    <xf numFmtId="0" fontId="8" fillId="0" borderId="0" xfId="4" applyFont="1" applyAlignment="1">
      <alignment horizontal="left"/>
    </xf>
    <xf numFmtId="0" fontId="10" fillId="0" borderId="0" xfId="4" applyFont="1" applyAlignment="1">
      <alignment horizontal="centerContinuous"/>
    </xf>
    <xf numFmtId="0" fontId="5" fillId="0" borderId="0" xfId="4" applyAlignment="1">
      <alignment horizontal="centerContinuous"/>
    </xf>
    <xf numFmtId="43" fontId="5" fillId="0" borderId="0" xfId="2" applyFont="1" applyAlignment="1" applyProtection="1">
      <alignment horizontal="centerContinuous"/>
    </xf>
    <xf numFmtId="0" fontId="10" fillId="0" borderId="0" xfId="4" applyFont="1"/>
    <xf numFmtId="0" fontId="11" fillId="0" borderId="0" xfId="4" applyFont="1" applyAlignment="1">
      <alignment horizontal="centerContinuous"/>
    </xf>
    <xf numFmtId="0" fontId="10" fillId="0" borderId="0" xfId="4" applyFont="1" applyAlignment="1">
      <alignment vertical="top"/>
    </xf>
    <xf numFmtId="0" fontId="8" fillId="0" borderId="3" xfId="4" applyFont="1" applyBorder="1" applyAlignment="1">
      <alignment horizontal="center"/>
    </xf>
    <xf numFmtId="43" fontId="8" fillId="0" borderId="4" xfId="2" applyFont="1" applyBorder="1" applyAlignment="1" applyProtection="1">
      <alignment horizontal="center"/>
    </xf>
    <xf numFmtId="43" fontId="8" fillId="0" borderId="5" xfId="2" applyFont="1" applyBorder="1" applyAlignment="1" applyProtection="1">
      <alignment horizontal="center"/>
    </xf>
    <xf numFmtId="0" fontId="8" fillId="0" borderId="6" xfId="4" applyFont="1" applyBorder="1" applyAlignment="1">
      <alignment horizontal="center"/>
    </xf>
    <xf numFmtId="43" fontId="8" fillId="0" borderId="0" xfId="2" applyFont="1" applyBorder="1" applyAlignment="1" applyProtection="1">
      <alignment horizontal="center"/>
    </xf>
    <xf numFmtId="43" fontId="8" fillId="0" borderId="7" xfId="2" applyFont="1" applyBorder="1" applyAlignment="1" applyProtection="1">
      <alignment horizontal="center"/>
    </xf>
    <xf numFmtId="0" fontId="8" fillId="0" borderId="8" xfId="4" applyFont="1" applyBorder="1" applyAlignment="1">
      <alignment horizontal="center"/>
    </xf>
    <xf numFmtId="43" fontId="8" fillId="0" borderId="9" xfId="2" applyFont="1" applyBorder="1" applyAlignment="1" applyProtection="1">
      <alignment horizontal="center"/>
    </xf>
    <xf numFmtId="43" fontId="8" fillId="0" borderId="10" xfId="2" applyFont="1" applyBorder="1" applyAlignment="1" applyProtection="1">
      <alignment horizontal="center"/>
    </xf>
    <xf numFmtId="0" fontId="8" fillId="0" borderId="0" xfId="4" applyFont="1" applyAlignment="1">
      <alignment vertical="top"/>
    </xf>
    <xf numFmtId="43" fontId="10" fillId="0" borderId="0" xfId="2" applyFont="1" applyAlignment="1" applyProtection="1">
      <alignment vertical="top"/>
    </xf>
    <xf numFmtId="0" fontId="12" fillId="0" borderId="0" xfId="4" applyFont="1" applyAlignment="1">
      <alignment vertical="top"/>
    </xf>
    <xf numFmtId="0" fontId="8" fillId="0" borderId="0" xfId="4" applyFont="1" applyAlignment="1">
      <alignment horizontal="left" indent="1"/>
    </xf>
    <xf numFmtId="43" fontId="8" fillId="0" borderId="2" xfId="2" applyFont="1" applyBorder="1" applyAlignment="1" applyProtection="1">
      <alignment vertical="top"/>
    </xf>
    <xf numFmtId="0" fontId="8" fillId="0" borderId="0" xfId="4" applyFont="1" applyAlignment="1">
      <alignment horizontal="left" vertical="top" indent="1"/>
    </xf>
    <xf numFmtId="43" fontId="8" fillId="0" borderId="0" xfId="2" applyFont="1" applyAlignment="1" applyProtection="1">
      <alignment vertical="top"/>
    </xf>
    <xf numFmtId="43" fontId="10" fillId="0" borderId="0" xfId="2" applyFont="1" applyBorder="1" applyAlignment="1" applyProtection="1">
      <alignment vertical="top"/>
    </xf>
    <xf numFmtId="0" fontId="13" fillId="0" borderId="0" xfId="4" applyFont="1"/>
    <xf numFmtId="0" fontId="10" fillId="0" borderId="11" xfId="4" applyFont="1" applyBorder="1" applyAlignment="1">
      <alignment vertical="top"/>
    </xf>
    <xf numFmtId="43" fontId="8" fillId="0" borderId="0" xfId="2" applyFont="1" applyBorder="1" applyAlignment="1" applyProtection="1">
      <alignment vertical="top"/>
    </xf>
    <xf numFmtId="43" fontId="5" fillId="0" borderId="0" xfId="2" applyFont="1" applyBorder="1" applyAlignment="1" applyProtection="1"/>
    <xf numFmtId="9" fontId="5" fillId="0" borderId="0" xfId="2" applyNumberFormat="1" applyFont="1" applyBorder="1" applyAlignment="1" applyProtection="1"/>
    <xf numFmtId="43" fontId="5" fillId="0" borderId="0" xfId="2" applyFont="1" applyBorder="1" applyAlignment="1" applyProtection="1">
      <alignment horizontal="centerContinuous"/>
    </xf>
    <xf numFmtId="0" fontId="13" fillId="0" borderId="0" xfId="4" applyFont="1" applyAlignment="1">
      <alignment horizontal="centerContinuous"/>
    </xf>
    <xf numFmtId="0" fontId="8" fillId="0" borderId="16" xfId="4" applyFont="1" applyBorder="1" applyAlignment="1">
      <alignment vertical="top"/>
    </xf>
    <xf numFmtId="0" fontId="8" fillId="0" borderId="17" xfId="4" applyFont="1" applyBorder="1" applyAlignment="1">
      <alignment vertical="top"/>
    </xf>
    <xf numFmtId="43" fontId="8" fillId="0" borderId="18" xfId="2" applyFont="1" applyBorder="1" applyAlignment="1" applyProtection="1">
      <alignment vertical="top"/>
    </xf>
    <xf numFmtId="43" fontId="8" fillId="0" borderId="12" xfId="2" applyFont="1" applyBorder="1" applyAlignment="1" applyProtection="1">
      <alignment horizontal="center" vertical="top"/>
    </xf>
    <xf numFmtId="43" fontId="8" fillId="0" borderId="13" xfId="2" applyFont="1" applyBorder="1" applyAlignment="1" applyProtection="1">
      <alignment horizontal="center"/>
    </xf>
    <xf numFmtId="43" fontId="8" fillId="0" borderId="0" xfId="2" applyFont="1" applyAlignment="1" applyProtection="1">
      <alignment horizontal="center" vertical="top"/>
    </xf>
    <xf numFmtId="43" fontId="8" fillId="0" borderId="11" xfId="2" applyFont="1" applyBorder="1" applyAlignment="1" applyProtection="1">
      <alignment horizontal="center"/>
    </xf>
    <xf numFmtId="43" fontId="8" fillId="0" borderId="14" xfId="2" applyFont="1" applyBorder="1" applyAlignment="1" applyProtection="1">
      <alignment horizontal="center" vertical="top"/>
    </xf>
    <xf numFmtId="0" fontId="8" fillId="0" borderId="0" xfId="4" applyFont="1" applyAlignment="1">
      <alignment horizontal="left" vertical="top" indent="2"/>
    </xf>
    <xf numFmtId="0" fontId="12" fillId="0" borderId="0" xfId="4" applyFont="1" applyAlignment="1">
      <alignment horizontal="left" vertical="top"/>
    </xf>
    <xf numFmtId="0" fontId="8" fillId="0" borderId="0" xfId="4" applyFont="1" applyAlignment="1">
      <alignment horizontal="left" vertical="top"/>
    </xf>
    <xf numFmtId="43" fontId="8" fillId="0" borderId="19" xfId="2" applyFont="1" applyBorder="1" applyAlignment="1" applyProtection="1">
      <alignment vertical="top"/>
    </xf>
    <xf numFmtId="43" fontId="8" fillId="0" borderId="20" xfId="2" applyFont="1" applyBorder="1" applyAlignment="1" applyProtection="1">
      <alignment horizontal="centerContinuous" vertical="top"/>
    </xf>
    <xf numFmtId="43" fontId="8" fillId="0" borderId="21" xfId="2" applyFont="1" applyBorder="1" applyAlignment="1" applyProtection="1">
      <alignment horizontal="centerContinuous" vertical="top"/>
    </xf>
    <xf numFmtId="0" fontId="8" fillId="0" borderId="21" xfId="4" applyFont="1" applyBorder="1" applyAlignment="1">
      <alignment horizontal="centerContinuous" vertical="top"/>
    </xf>
    <xf numFmtId="0" fontId="14" fillId="0" borderId="0" xfId="4" applyFont="1"/>
    <xf numFmtId="0" fontId="14" fillId="0" borderId="0" xfId="4" applyFont="1" applyAlignment="1">
      <alignment horizontal="centerContinuous"/>
    </xf>
    <xf numFmtId="43" fontId="12" fillId="0" borderId="2" xfId="2" applyFont="1" applyBorder="1" applyAlignment="1" applyProtection="1">
      <alignment vertical="top"/>
    </xf>
    <xf numFmtId="43" fontId="5" fillId="0" borderId="0" xfId="2" applyFont="1" applyBorder="1" applyProtection="1"/>
    <xf numFmtId="43" fontId="8" fillId="0" borderId="0" xfId="1" applyFont="1" applyAlignment="1" applyProtection="1">
      <alignment horizontal="center"/>
    </xf>
    <xf numFmtId="43" fontId="8" fillId="0" borderId="2" xfId="1" applyFont="1" applyBorder="1" applyAlignment="1" applyProtection="1"/>
    <xf numFmtId="43" fontId="8" fillId="0" borderId="0" xfId="1" applyFont="1" applyBorder="1" applyAlignment="1" applyProtection="1"/>
    <xf numFmtId="43" fontId="15" fillId="0" borderId="0" xfId="1" applyFont="1" applyBorder="1" applyAlignment="1" applyProtection="1"/>
    <xf numFmtId="43" fontId="8" fillId="0" borderId="0" xfId="1" applyFont="1" applyAlignment="1" applyProtection="1"/>
    <xf numFmtId="43" fontId="8" fillId="0" borderId="0" xfId="2" applyFont="1" applyBorder="1" applyAlignment="1" applyProtection="1"/>
    <xf numFmtId="43" fontId="6" fillId="2" borderId="2" xfId="3" applyNumberFormat="1" applyBorder="1" applyAlignment="1" applyProtection="1">
      <protection locked="0"/>
    </xf>
    <xf numFmtId="39" fontId="8" fillId="0" borderId="2" xfId="4" applyNumberFormat="1" applyFont="1" applyBorder="1" applyAlignment="1" applyProtection="1">
      <alignment vertical="top"/>
      <protection locked="0"/>
    </xf>
    <xf numFmtId="43" fontId="8" fillId="0" borderId="2" xfId="2" applyFont="1" applyBorder="1" applyAlignment="1" applyProtection="1">
      <alignment vertical="top"/>
      <protection locked="0"/>
    </xf>
    <xf numFmtId="43" fontId="5" fillId="0" borderId="0" xfId="2" applyFont="1" applyAlignment="1" applyProtection="1">
      <alignment horizontal="right"/>
    </xf>
    <xf numFmtId="43" fontId="5" fillId="0" borderId="0" xfId="2" applyFont="1" applyBorder="1" applyAlignment="1" applyProtection="1">
      <alignment horizontal="right"/>
    </xf>
    <xf numFmtId="0" fontId="8" fillId="0" borderId="9" xfId="4" applyFont="1" applyBorder="1"/>
    <xf numFmtId="43" fontId="5" fillId="0" borderId="9" xfId="2" applyFont="1" applyBorder="1" applyAlignment="1" applyProtection="1"/>
    <xf numFmtId="0" fontId="10" fillId="0" borderId="0" xfId="4" applyFont="1" applyAlignment="1">
      <alignment horizontal="left" indent="9"/>
    </xf>
    <xf numFmtId="0" fontId="8" fillId="0" borderId="0" xfId="4" applyFont="1" applyProtection="1">
      <protection locked="0"/>
    </xf>
    <xf numFmtId="43" fontId="8" fillId="0" borderId="15" xfId="2" applyFont="1" applyBorder="1" applyAlignment="1" applyProtection="1">
      <alignment horizontal="center"/>
    </xf>
    <xf numFmtId="43" fontId="5" fillId="0" borderId="0" xfId="4" applyNumberFormat="1"/>
    <xf numFmtId="0" fontId="16" fillId="0" borderId="0" xfId="4" applyFont="1"/>
    <xf numFmtId="0" fontId="7" fillId="0" borderId="0" xfId="4" applyFont="1"/>
    <xf numFmtId="164" fontId="6" fillId="2" borderId="2" xfId="3" applyNumberFormat="1" applyBorder="1" applyAlignment="1" applyProtection="1">
      <protection locked="0"/>
    </xf>
    <xf numFmtId="9" fontId="5" fillId="0" borderId="0" xfId="2" applyNumberFormat="1" applyFont="1" applyBorder="1" applyProtection="1"/>
    <xf numFmtId="164" fontId="5" fillId="0" borderId="0" xfId="1" applyNumberFormat="1" applyFont="1" applyAlignment="1" applyProtection="1"/>
    <xf numFmtId="0" fontId="8" fillId="0" borderId="0" xfId="4" applyFont="1" applyAlignment="1">
      <alignment horizontal="center"/>
    </xf>
    <xf numFmtId="164" fontId="8" fillId="0" borderId="0" xfId="1" applyNumberFormat="1" applyFont="1" applyBorder="1" applyAlignment="1" applyProtection="1">
      <alignment horizontal="center"/>
    </xf>
    <xf numFmtId="164" fontId="8" fillId="0" borderId="0" xfId="1" applyNumberFormat="1" applyFont="1" applyFill="1" applyBorder="1" applyAlignment="1" applyProtection="1">
      <alignment horizontal="center"/>
    </xf>
    <xf numFmtId="164" fontId="8" fillId="0" borderId="0" xfId="1" applyNumberFormat="1" applyFont="1" applyFill="1" applyBorder="1" applyAlignment="1" applyProtection="1"/>
    <xf numFmtId="0" fontId="17" fillId="0" borderId="0" xfId="4" applyFont="1"/>
    <xf numFmtId="0" fontId="8" fillId="0" borderId="0" xfId="4" applyFont="1" applyAlignment="1">
      <alignment horizontal="left" indent="3"/>
    </xf>
    <xf numFmtId="0" fontId="8" fillId="0" borderId="0" xfId="4" applyFont="1" applyAlignment="1">
      <alignment horizontal="centerContinuous"/>
    </xf>
    <xf numFmtId="43" fontId="6" fillId="0" borderId="2" xfId="3" applyNumberFormat="1" applyFill="1" applyBorder="1" applyAlignment="1" applyProtection="1">
      <protection locked="0"/>
    </xf>
    <xf numFmtId="0" fontId="18" fillId="0" borderId="0" xfId="4" applyFont="1" applyAlignment="1">
      <alignment horizontal="left"/>
    </xf>
    <xf numFmtId="39" fontId="8" fillId="0" borderId="2" xfId="4" applyNumberFormat="1" applyFont="1" applyBorder="1" applyAlignment="1">
      <alignment horizontal="center" vertical="top"/>
    </xf>
    <xf numFmtId="39" fontId="8" fillId="0" borderId="0" xfId="4" applyNumberFormat="1" applyFont="1" applyAlignment="1">
      <alignment vertical="top"/>
    </xf>
    <xf numFmtId="0" fontId="5" fillId="0" borderId="0" xfId="4" applyProtection="1">
      <protection locked="0"/>
    </xf>
    <xf numFmtId="43" fontId="5" fillId="0" borderId="0" xfId="2" applyFont="1" applyAlignment="1" applyProtection="1">
      <protection locked="0"/>
    </xf>
    <xf numFmtId="43" fontId="8" fillId="0" borderId="9" xfId="2" applyFont="1" applyBorder="1" applyAlignment="1" applyProtection="1">
      <protection locked="0"/>
    </xf>
    <xf numFmtId="43" fontId="8" fillId="0" borderId="0" xfId="2" applyFont="1" applyBorder="1" applyAlignment="1" applyProtection="1">
      <alignment vertical="top"/>
      <protection locked="0"/>
    </xf>
    <xf numFmtId="39" fontId="8" fillId="0" borderId="0" xfId="4" applyNumberFormat="1" applyFont="1" applyAlignment="1">
      <alignment horizontal="center" vertical="top"/>
    </xf>
    <xf numFmtId="43" fontId="8" fillId="0" borderId="0" xfId="1" applyFont="1" applyFill="1" applyAlignment="1" applyProtection="1">
      <alignment horizontal="center"/>
    </xf>
    <xf numFmtId="164" fontId="6" fillId="2" borderId="2" xfId="1" applyNumberFormat="1" applyFont="1" applyFill="1" applyBorder="1" applyAlignment="1" applyProtection="1">
      <protection locked="0"/>
    </xf>
  </cellXfs>
  <cellStyles count="6">
    <cellStyle name="Comma" xfId="1" builtinId="3"/>
    <cellStyle name="Comma 2" xfId="2" xr:uid="{00000000-0005-0000-0000-000001000000}"/>
    <cellStyle name="Neutral" xfId="3" builtinId="28"/>
    <cellStyle name="Normal" xfId="0" builtinId="0"/>
    <cellStyle name="Normal 2" xfId="4" xr:uid="{00000000-0005-0000-0000-000004000000}"/>
    <cellStyle name="Total - Style1" xfId="5" xr:uid="{00000000-0005-0000-0000-000005000000}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110019</xdr:colOff>
      <xdr:row>0</xdr:row>
      <xdr:rowOff>15240</xdr:rowOff>
    </xdr:from>
    <xdr:to>
      <xdr:col>0</xdr:col>
      <xdr:colOff>773900</xdr:colOff>
      <xdr:row>4</xdr:row>
      <xdr:rowOff>91440</xdr:rowOff>
    </xdr:to>
    <xdr:pic>
      <xdr:nvPicPr>
        <xdr:cNvPr id="1275" name="Picture 1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0019" y="15240"/>
          <a:ext cx="663881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E415"/>
  <sheetViews>
    <sheetView tabSelected="1" view="pageBreakPreview" topLeftCell="A39" zoomScaleNormal="100" zoomScaleSheetLayoutView="100" workbookViewId="0">
      <selection activeCell="F66" sqref="F66"/>
    </sheetView>
  </sheetViews>
  <sheetFormatPr defaultColWidth="9.140625" defaultRowHeight="15" x14ac:dyDescent="0.25"/>
  <cols>
    <col min="1" max="1" width="50.5703125" style="1" customWidth="1"/>
    <col min="2" max="2" width="18.7109375" style="1" customWidth="1"/>
    <col min="3" max="3" width="16.28515625" style="2" customWidth="1"/>
    <col min="4" max="4" width="18.140625" style="2" customWidth="1"/>
    <col min="5" max="5" width="8" style="1" bestFit="1" customWidth="1"/>
    <col min="6" max="16384" width="9.140625" style="1"/>
  </cols>
  <sheetData>
    <row r="1" spans="1:5" ht="15.75" x14ac:dyDescent="0.25">
      <c r="A1" s="73" t="s">
        <v>208</v>
      </c>
    </row>
    <row r="2" spans="1:5" x14ac:dyDescent="0.25">
      <c r="A2" s="3" t="s">
        <v>193</v>
      </c>
    </row>
    <row r="3" spans="1:5" x14ac:dyDescent="0.25">
      <c r="A3" s="3" t="s">
        <v>209</v>
      </c>
      <c r="C3" s="4"/>
      <c r="D3" s="4"/>
    </row>
    <row r="4" spans="1:5" x14ac:dyDescent="0.25">
      <c r="A4" s="5" t="str">
        <f>"SFN 9149  (05-"&amp;SchoolYear-1&amp;")  "</f>
        <v xml:space="preserve">SFN 9149  (05-2024)  </v>
      </c>
      <c r="C4" s="94"/>
      <c r="D4" s="4"/>
    </row>
    <row r="5" spans="1:5" x14ac:dyDescent="0.25">
      <c r="C5" s="4"/>
      <c r="D5" s="4"/>
    </row>
    <row r="6" spans="1:5" x14ac:dyDescent="0.25">
      <c r="A6" s="77"/>
      <c r="C6" s="4"/>
      <c r="D6" s="4"/>
    </row>
    <row r="7" spans="1:5" x14ac:dyDescent="0.25">
      <c r="A7" s="74" t="s">
        <v>198</v>
      </c>
      <c r="B7" s="93"/>
      <c r="C7" s="94"/>
      <c r="D7" s="94"/>
    </row>
    <row r="8" spans="1:5" x14ac:dyDescent="0.25">
      <c r="A8" s="74" t="s">
        <v>197</v>
      </c>
      <c r="B8" s="93"/>
      <c r="C8" s="94"/>
      <c r="D8" s="94"/>
    </row>
    <row r="9" spans="1:5" x14ac:dyDescent="0.25">
      <c r="A9" s="74" t="s">
        <v>196</v>
      </c>
      <c r="B9" s="93"/>
      <c r="C9" s="94"/>
      <c r="D9" s="94"/>
    </row>
    <row r="10" spans="1:5" x14ac:dyDescent="0.25">
      <c r="A10" s="6"/>
      <c r="C10" s="4"/>
      <c r="D10" s="4"/>
    </row>
    <row r="11" spans="1:5" x14ac:dyDescent="0.25">
      <c r="A11" s="6" t="s">
        <v>192</v>
      </c>
      <c r="C11" s="65"/>
      <c r="D11" s="7" t="s">
        <v>199</v>
      </c>
      <c r="E11" s="81"/>
    </row>
    <row r="12" spans="1:5" x14ac:dyDescent="0.25">
      <c r="A12" s="8" t="s">
        <v>223</v>
      </c>
      <c r="B12" s="78"/>
      <c r="C12" s="65"/>
      <c r="D12" s="9">
        <f>+D198</f>
        <v>0</v>
      </c>
    </row>
    <row r="13" spans="1:5" x14ac:dyDescent="0.25">
      <c r="A13" s="8" t="s">
        <v>236</v>
      </c>
      <c r="B13" s="78"/>
      <c r="C13" s="65"/>
      <c r="D13" s="9">
        <f>+D199</f>
        <v>0</v>
      </c>
    </row>
    <row r="14" spans="1:5" x14ac:dyDescent="0.25">
      <c r="A14" s="8" t="s">
        <v>237</v>
      </c>
      <c r="B14" s="78"/>
      <c r="C14" s="65"/>
      <c r="D14" s="9">
        <f>+D200</f>
        <v>0</v>
      </c>
    </row>
    <row r="15" spans="1:5" x14ac:dyDescent="0.25">
      <c r="A15" s="8" t="s">
        <v>280</v>
      </c>
      <c r="B15" s="78"/>
      <c r="C15" s="65"/>
      <c r="D15" s="9">
        <f>+D201</f>
        <v>0</v>
      </c>
    </row>
    <row r="16" spans="1:5" x14ac:dyDescent="0.25">
      <c r="A16" s="6" t="s">
        <v>191</v>
      </c>
      <c r="B16" s="78"/>
      <c r="C16" s="65"/>
      <c r="D16" s="9"/>
    </row>
    <row r="17" spans="1:4" x14ac:dyDescent="0.25">
      <c r="A17" s="8" t="s">
        <v>224</v>
      </c>
      <c r="B17" s="78"/>
      <c r="C17" s="65"/>
      <c r="D17" s="9">
        <f>+'SFN 9149'!D177</f>
        <v>0</v>
      </c>
    </row>
    <row r="18" spans="1:4" x14ac:dyDescent="0.25">
      <c r="A18" s="6" t="s">
        <v>190</v>
      </c>
      <c r="B18" s="78"/>
      <c r="C18" s="65"/>
      <c r="D18" s="7"/>
    </row>
    <row r="19" spans="1:4" x14ac:dyDescent="0.25">
      <c r="A19" s="8" t="s">
        <v>189</v>
      </c>
      <c r="B19" s="78"/>
      <c r="C19" s="65"/>
      <c r="D19" s="9">
        <f>+D178-D20</f>
        <v>0</v>
      </c>
    </row>
    <row r="20" spans="1:4" x14ac:dyDescent="0.25">
      <c r="A20" s="8" t="s">
        <v>188</v>
      </c>
      <c r="B20" s="78"/>
      <c r="C20" s="65"/>
      <c r="D20" s="66"/>
    </row>
    <row r="21" spans="1:4" x14ac:dyDescent="0.25">
      <c r="A21" s="6" t="s">
        <v>187</v>
      </c>
      <c r="B21" s="78"/>
      <c r="C21" s="65"/>
      <c r="D21" s="7"/>
    </row>
    <row r="22" spans="1:4" x14ac:dyDescent="0.25">
      <c r="A22" s="8" t="s">
        <v>238</v>
      </c>
      <c r="B22" s="78"/>
      <c r="C22" s="65"/>
      <c r="D22" s="9">
        <f>+D179-D23</f>
        <v>0</v>
      </c>
    </row>
    <row r="23" spans="1:4" x14ac:dyDescent="0.25">
      <c r="A23" s="8" t="s">
        <v>186</v>
      </c>
      <c r="B23" s="78"/>
      <c r="C23" s="65"/>
      <c r="D23" s="66"/>
    </row>
    <row r="24" spans="1:4" x14ac:dyDescent="0.25">
      <c r="A24" s="10" t="s">
        <v>185</v>
      </c>
      <c r="C24" s="65"/>
      <c r="D24" s="9">
        <f>SUM(D22:D23,D19:D20,D17,D12:D14)</f>
        <v>0</v>
      </c>
    </row>
    <row r="25" spans="1:4" x14ac:dyDescent="0.25">
      <c r="A25" s="90" t="s">
        <v>239</v>
      </c>
      <c r="C25" s="65"/>
      <c r="D25" s="65"/>
    </row>
    <row r="26" spans="1:4" x14ac:dyDescent="0.25">
      <c r="C26" s="37"/>
      <c r="D26" s="4"/>
    </row>
    <row r="27" spans="1:4" x14ac:dyDescent="0.25">
      <c r="A27" s="90"/>
      <c r="C27" s="37"/>
      <c r="D27" s="4"/>
    </row>
    <row r="28" spans="1:4" x14ac:dyDescent="0.25">
      <c r="A28" s="90"/>
      <c r="C28" s="37"/>
      <c r="D28" s="4"/>
    </row>
    <row r="29" spans="1:4" x14ac:dyDescent="0.25">
      <c r="A29" s="90"/>
      <c r="C29" s="37"/>
      <c r="D29" s="4"/>
    </row>
    <row r="30" spans="1:4" x14ac:dyDescent="0.25">
      <c r="A30" s="6" t="s">
        <v>184</v>
      </c>
      <c r="C30" s="4"/>
      <c r="D30" s="4"/>
    </row>
    <row r="31" spans="1:4" x14ac:dyDescent="0.25">
      <c r="A31" s="6" t="s">
        <v>183</v>
      </c>
      <c r="C31" s="4"/>
      <c r="D31" s="4"/>
    </row>
    <row r="32" spans="1:4" x14ac:dyDescent="0.25">
      <c r="A32" s="6" t="s">
        <v>195</v>
      </c>
      <c r="C32" s="4"/>
      <c r="D32" s="4"/>
    </row>
    <row r="33" spans="1:4" x14ac:dyDescent="0.25">
      <c r="A33" s="6"/>
      <c r="C33" s="4"/>
      <c r="D33" s="4"/>
    </row>
    <row r="34" spans="1:4" x14ac:dyDescent="0.25">
      <c r="A34" s="74" t="s">
        <v>182</v>
      </c>
      <c r="B34" s="93"/>
      <c r="C34" s="94"/>
      <c r="D34" s="94"/>
    </row>
    <row r="35" spans="1:4" x14ac:dyDescent="0.25">
      <c r="A35" s="74"/>
      <c r="B35" s="93"/>
      <c r="C35" s="94"/>
      <c r="D35" s="94"/>
    </row>
    <row r="36" spans="1:4" x14ac:dyDescent="0.25">
      <c r="A36" s="74" t="s">
        <v>181</v>
      </c>
      <c r="B36" s="93"/>
      <c r="C36" s="94"/>
      <c r="D36" s="94"/>
    </row>
    <row r="37" spans="1:4" x14ac:dyDescent="0.25">
      <c r="A37" s="74"/>
      <c r="B37" s="93"/>
      <c r="C37" s="94"/>
      <c r="D37" s="94"/>
    </row>
    <row r="38" spans="1:4" x14ac:dyDescent="0.25">
      <c r="A38" s="74" t="s">
        <v>178</v>
      </c>
      <c r="B38" s="74" t="s">
        <v>180</v>
      </c>
      <c r="C38" s="95"/>
      <c r="D38" s="95"/>
    </row>
    <row r="39" spans="1:4" x14ac:dyDescent="0.25">
      <c r="A39" s="74" t="s">
        <v>178</v>
      </c>
      <c r="B39" s="74" t="s">
        <v>179</v>
      </c>
      <c r="C39" s="95"/>
      <c r="D39" s="95"/>
    </row>
    <row r="40" spans="1:4" x14ac:dyDescent="0.25">
      <c r="A40" s="74" t="s">
        <v>178</v>
      </c>
      <c r="B40" s="74" t="s">
        <v>177</v>
      </c>
      <c r="C40" s="95"/>
      <c r="D40" s="95"/>
    </row>
    <row r="41" spans="1:4" x14ac:dyDescent="0.25">
      <c r="A41" s="74"/>
      <c r="B41" s="74"/>
      <c r="C41" s="94"/>
      <c r="D41" s="94"/>
    </row>
    <row r="42" spans="1:4" x14ac:dyDescent="0.25">
      <c r="A42" s="6"/>
      <c r="B42" s="6"/>
      <c r="C42" s="4"/>
      <c r="D42" s="4"/>
    </row>
    <row r="43" spans="1:4" x14ac:dyDescent="0.25">
      <c r="A43" s="6"/>
      <c r="B43" s="6"/>
      <c r="C43" s="4"/>
      <c r="D43" s="4"/>
    </row>
    <row r="44" spans="1:4" x14ac:dyDescent="0.25">
      <c r="A44" s="71"/>
      <c r="B44" s="71"/>
      <c r="C44" s="72"/>
      <c r="D44" s="72"/>
    </row>
    <row r="45" spans="1:4" x14ac:dyDescent="0.25">
      <c r="A45" s="6" t="s">
        <v>176</v>
      </c>
      <c r="B45" s="6"/>
      <c r="C45" s="4"/>
      <c r="D45" s="4"/>
    </row>
    <row r="46" spans="1:4" x14ac:dyDescent="0.25">
      <c r="A46" s="6" t="s">
        <v>175</v>
      </c>
      <c r="B46" s="6"/>
      <c r="C46" s="4"/>
      <c r="D46" s="4"/>
    </row>
    <row r="47" spans="1:4" x14ac:dyDescent="0.25">
      <c r="A47" s="6"/>
      <c r="B47" s="6"/>
      <c r="C47" s="4"/>
      <c r="D47" s="4"/>
    </row>
    <row r="48" spans="1:4" x14ac:dyDescent="0.25">
      <c r="A48" s="6"/>
      <c r="B48" s="6"/>
      <c r="C48" s="4"/>
      <c r="D48" s="69" t="s">
        <v>200</v>
      </c>
    </row>
    <row r="49" spans="1:4" ht="15.75" x14ac:dyDescent="0.25">
      <c r="A49" s="11" t="s">
        <v>23</v>
      </c>
      <c r="B49" s="12"/>
      <c r="C49" s="13"/>
      <c r="D49" s="12"/>
    </row>
    <row r="50" spans="1:4" ht="15.75" x14ac:dyDescent="0.25">
      <c r="A50" s="11" t="s">
        <v>22</v>
      </c>
      <c r="B50" s="12"/>
      <c r="C50" s="13"/>
      <c r="D50" s="13"/>
    </row>
    <row r="51" spans="1:4" ht="15.75" x14ac:dyDescent="0.25">
      <c r="A51" s="11" t="str">
        <f>"Ending June 30, "&amp;SchoolYear</f>
        <v>Ending June 30, 2025</v>
      </c>
      <c r="B51" s="12"/>
      <c r="C51" s="13"/>
      <c r="D51" s="13"/>
    </row>
    <row r="52" spans="1:4" ht="15.75" x14ac:dyDescent="0.25">
      <c r="A52" s="11"/>
      <c r="B52" s="12"/>
      <c r="C52" s="13"/>
      <c r="D52" s="13"/>
    </row>
    <row r="53" spans="1:4" ht="18.75" x14ac:dyDescent="0.3">
      <c r="A53" s="15" t="s">
        <v>105</v>
      </c>
      <c r="B53" s="12"/>
      <c r="C53" s="13"/>
      <c r="D53" s="13"/>
    </row>
    <row r="54" spans="1:4" ht="15.75" x14ac:dyDescent="0.25">
      <c r="A54" s="14"/>
      <c r="C54" s="4"/>
      <c r="D54" s="4"/>
    </row>
    <row r="55" spans="1:4" ht="15.75" x14ac:dyDescent="0.25">
      <c r="A55" s="16"/>
      <c r="B55" s="17" t="s">
        <v>20</v>
      </c>
      <c r="C55" s="18" t="s">
        <v>113</v>
      </c>
      <c r="D55" s="19" t="s">
        <v>116</v>
      </c>
    </row>
    <row r="56" spans="1:4" ht="15.75" x14ac:dyDescent="0.25">
      <c r="A56" s="16"/>
      <c r="B56" s="20" t="s">
        <v>115</v>
      </c>
      <c r="C56" s="21" t="s">
        <v>114</v>
      </c>
      <c r="D56" s="22" t="s">
        <v>113</v>
      </c>
    </row>
    <row r="57" spans="1:4" ht="15.75" x14ac:dyDescent="0.25">
      <c r="A57" s="16"/>
      <c r="B57" s="23" t="str">
        <f>SchoolYear-2&amp;"-"&amp;SchoolYear-1</f>
        <v>2023-2024</v>
      </c>
      <c r="C57" s="24" t="str">
        <f>SchoolYear-1&amp;"-"&amp;SchoolYear</f>
        <v>2024-2025</v>
      </c>
      <c r="D57" s="25" t="str">
        <f>SchoolYear-1&amp;"-"&amp;SchoolYear</f>
        <v>2024-2025</v>
      </c>
    </row>
    <row r="58" spans="1:4" ht="15.75" x14ac:dyDescent="0.25">
      <c r="A58" s="28" t="s">
        <v>219</v>
      </c>
      <c r="B58" s="16"/>
      <c r="C58" s="27"/>
      <c r="D58" s="27"/>
    </row>
    <row r="59" spans="1:4" x14ac:dyDescent="0.25">
      <c r="A59" s="29" t="s">
        <v>174</v>
      </c>
      <c r="B59" s="67"/>
      <c r="C59" s="68"/>
      <c r="D59" s="68">
        <f>+C59</f>
        <v>0</v>
      </c>
    </row>
    <row r="60" spans="1:4" x14ac:dyDescent="0.25">
      <c r="A60" s="31" t="s">
        <v>173</v>
      </c>
      <c r="B60" s="67"/>
      <c r="C60" s="68"/>
      <c r="D60" s="68">
        <f t="shared" ref="D60:D70" si="0">+C60</f>
        <v>0</v>
      </c>
    </row>
    <row r="61" spans="1:4" x14ac:dyDescent="0.25">
      <c r="A61" s="31" t="s">
        <v>172</v>
      </c>
      <c r="B61" s="67"/>
      <c r="C61" s="68"/>
      <c r="D61" s="68">
        <f t="shared" si="0"/>
        <v>0</v>
      </c>
    </row>
    <row r="62" spans="1:4" x14ac:dyDescent="0.25">
      <c r="A62" s="31" t="s">
        <v>171</v>
      </c>
      <c r="B62" s="67"/>
      <c r="C62" s="68"/>
      <c r="D62" s="68">
        <f t="shared" si="0"/>
        <v>0</v>
      </c>
    </row>
    <row r="63" spans="1:4" x14ac:dyDescent="0.25">
      <c r="A63" s="31" t="s">
        <v>170</v>
      </c>
      <c r="B63" s="67"/>
      <c r="C63" s="68"/>
      <c r="D63" s="68">
        <f t="shared" si="0"/>
        <v>0</v>
      </c>
    </row>
    <row r="64" spans="1:4" x14ac:dyDescent="0.25">
      <c r="A64" s="31" t="s">
        <v>169</v>
      </c>
      <c r="B64" s="67"/>
      <c r="C64" s="68"/>
      <c r="D64" s="68">
        <f t="shared" si="0"/>
        <v>0</v>
      </c>
    </row>
    <row r="65" spans="1:4" x14ac:dyDescent="0.25">
      <c r="A65" s="31" t="s">
        <v>168</v>
      </c>
      <c r="B65" s="67"/>
      <c r="C65" s="68"/>
      <c r="D65" s="68">
        <f t="shared" si="0"/>
        <v>0</v>
      </c>
    </row>
    <row r="66" spans="1:4" x14ac:dyDescent="0.25">
      <c r="A66" s="31" t="s">
        <v>167</v>
      </c>
      <c r="B66" s="67"/>
      <c r="C66" s="68"/>
      <c r="D66" s="68">
        <f t="shared" si="0"/>
        <v>0</v>
      </c>
    </row>
    <row r="67" spans="1:4" x14ac:dyDescent="0.25">
      <c r="A67" s="31" t="s">
        <v>166</v>
      </c>
      <c r="B67" s="67"/>
      <c r="C67" s="68"/>
      <c r="D67" s="68">
        <f t="shared" si="0"/>
        <v>0</v>
      </c>
    </row>
    <row r="68" spans="1:4" x14ac:dyDescent="0.25">
      <c r="A68" s="31" t="s">
        <v>165</v>
      </c>
      <c r="B68" s="67"/>
      <c r="C68" s="68"/>
      <c r="D68" s="68">
        <f t="shared" si="0"/>
        <v>0</v>
      </c>
    </row>
    <row r="69" spans="1:4" x14ac:dyDescent="0.25">
      <c r="A69" s="31" t="s">
        <v>164</v>
      </c>
      <c r="B69" s="67"/>
      <c r="C69" s="68"/>
      <c r="D69" s="68">
        <f t="shared" si="0"/>
        <v>0</v>
      </c>
    </row>
    <row r="70" spans="1:4" x14ac:dyDescent="0.25">
      <c r="A70" s="31" t="s">
        <v>163</v>
      </c>
      <c r="B70" s="67"/>
      <c r="C70" s="68"/>
      <c r="D70" s="68">
        <f t="shared" si="0"/>
        <v>0</v>
      </c>
    </row>
    <row r="71" spans="1:4" x14ac:dyDescent="0.25">
      <c r="A71" s="26"/>
      <c r="B71" s="26"/>
      <c r="C71" s="32"/>
      <c r="D71" s="32"/>
    </row>
    <row r="72" spans="1:4" x14ac:dyDescent="0.25">
      <c r="A72" s="28" t="s">
        <v>220</v>
      </c>
      <c r="B72" s="26"/>
      <c r="C72" s="32"/>
      <c r="D72" s="32"/>
    </row>
    <row r="73" spans="1:4" x14ac:dyDescent="0.25">
      <c r="A73" s="31" t="s">
        <v>162</v>
      </c>
      <c r="B73" s="67"/>
      <c r="C73" s="68"/>
      <c r="D73" s="68">
        <f t="shared" ref="D73:D81" si="1">+C73</f>
        <v>0</v>
      </c>
    </row>
    <row r="74" spans="1:4" x14ac:dyDescent="0.25">
      <c r="A74" s="31" t="s">
        <v>161</v>
      </c>
      <c r="B74" s="67"/>
      <c r="C74" s="68"/>
      <c r="D74" s="68">
        <f t="shared" si="1"/>
        <v>0</v>
      </c>
    </row>
    <row r="75" spans="1:4" x14ac:dyDescent="0.25">
      <c r="A75" s="31" t="s">
        <v>160</v>
      </c>
      <c r="B75" s="67"/>
      <c r="C75" s="68"/>
      <c r="D75" s="68">
        <f t="shared" si="1"/>
        <v>0</v>
      </c>
    </row>
    <row r="76" spans="1:4" x14ac:dyDescent="0.25">
      <c r="A76" s="31" t="s">
        <v>276</v>
      </c>
      <c r="B76" s="67"/>
      <c r="C76" s="68"/>
      <c r="D76" s="68"/>
    </row>
    <row r="77" spans="1:4" x14ac:dyDescent="0.25">
      <c r="A77" s="31" t="s">
        <v>274</v>
      </c>
      <c r="B77" s="67"/>
      <c r="C77" s="68"/>
      <c r="D77" s="68"/>
    </row>
    <row r="78" spans="1:4" x14ac:dyDescent="0.25">
      <c r="A78" s="31" t="s">
        <v>159</v>
      </c>
      <c r="B78" s="67"/>
      <c r="C78" s="68"/>
      <c r="D78" s="68">
        <f t="shared" si="1"/>
        <v>0</v>
      </c>
    </row>
    <row r="79" spans="1:4" x14ac:dyDescent="0.25">
      <c r="A79" s="31" t="s">
        <v>158</v>
      </c>
      <c r="B79" s="67"/>
      <c r="C79" s="68"/>
      <c r="D79" s="68">
        <f t="shared" si="1"/>
        <v>0</v>
      </c>
    </row>
    <row r="80" spans="1:4" x14ac:dyDescent="0.25">
      <c r="A80" s="31" t="s">
        <v>157</v>
      </c>
      <c r="B80" s="67"/>
      <c r="C80" s="68"/>
      <c r="D80" s="68">
        <f t="shared" si="1"/>
        <v>0</v>
      </c>
    </row>
    <row r="81" spans="1:4" x14ac:dyDescent="0.25">
      <c r="A81" s="31" t="s">
        <v>156</v>
      </c>
      <c r="B81" s="67"/>
      <c r="C81" s="68"/>
      <c r="D81" s="68">
        <f t="shared" si="1"/>
        <v>0</v>
      </c>
    </row>
    <row r="82" spans="1:4" ht="15.75" x14ac:dyDescent="0.25">
      <c r="A82" s="26"/>
      <c r="B82" s="16"/>
      <c r="C82" s="33"/>
      <c r="D82" s="33"/>
    </row>
    <row r="83" spans="1:4" ht="15.75" x14ac:dyDescent="0.25">
      <c r="A83" s="28" t="s">
        <v>221</v>
      </c>
      <c r="B83" s="16"/>
      <c r="C83" s="33"/>
      <c r="D83" s="33"/>
    </row>
    <row r="84" spans="1:4" x14ac:dyDescent="0.25">
      <c r="A84" s="31" t="s">
        <v>155</v>
      </c>
      <c r="B84" s="67"/>
      <c r="C84" s="68"/>
      <c r="D84" s="68">
        <f t="shared" ref="D84:D93" si="2">+C84</f>
        <v>0</v>
      </c>
    </row>
    <row r="85" spans="1:4" x14ac:dyDescent="0.25">
      <c r="A85" s="31" t="s">
        <v>154</v>
      </c>
      <c r="B85" s="67"/>
      <c r="C85" s="68"/>
      <c r="D85" s="68">
        <f t="shared" si="2"/>
        <v>0</v>
      </c>
    </row>
    <row r="86" spans="1:4" x14ac:dyDescent="0.25">
      <c r="A86" s="31" t="s">
        <v>153</v>
      </c>
      <c r="B86" s="67"/>
      <c r="C86" s="68"/>
      <c r="D86" s="68">
        <f t="shared" si="2"/>
        <v>0</v>
      </c>
    </row>
    <row r="87" spans="1:4" x14ac:dyDescent="0.25">
      <c r="A87" s="31" t="s">
        <v>152</v>
      </c>
      <c r="B87" s="67"/>
      <c r="C87" s="68"/>
      <c r="D87" s="68">
        <f t="shared" si="2"/>
        <v>0</v>
      </c>
    </row>
    <row r="88" spans="1:4" x14ac:dyDescent="0.25">
      <c r="A88" s="31" t="s">
        <v>151</v>
      </c>
      <c r="B88" s="67"/>
      <c r="C88" s="68"/>
      <c r="D88" s="68">
        <f t="shared" si="2"/>
        <v>0</v>
      </c>
    </row>
    <row r="89" spans="1:4" x14ac:dyDescent="0.25">
      <c r="A89" s="31" t="s">
        <v>150</v>
      </c>
      <c r="B89" s="67"/>
      <c r="C89" s="68"/>
      <c r="D89" s="68">
        <f t="shared" si="2"/>
        <v>0</v>
      </c>
    </row>
    <row r="90" spans="1:4" x14ac:dyDescent="0.25">
      <c r="A90" s="31" t="s">
        <v>149</v>
      </c>
      <c r="B90" s="67"/>
      <c r="C90" s="68"/>
      <c r="D90" s="68">
        <f t="shared" si="2"/>
        <v>0</v>
      </c>
    </row>
    <row r="91" spans="1:4" x14ac:dyDescent="0.25">
      <c r="A91" s="31" t="s">
        <v>148</v>
      </c>
      <c r="B91" s="67"/>
      <c r="C91" s="68"/>
      <c r="D91" s="68">
        <f t="shared" si="2"/>
        <v>0</v>
      </c>
    </row>
    <row r="92" spans="1:4" x14ac:dyDescent="0.25">
      <c r="A92" s="31" t="s">
        <v>147</v>
      </c>
      <c r="B92" s="67"/>
      <c r="C92" s="68"/>
      <c r="D92" s="68">
        <f t="shared" si="2"/>
        <v>0</v>
      </c>
    </row>
    <row r="93" spans="1:4" x14ac:dyDescent="0.25">
      <c r="A93" s="31" t="s">
        <v>146</v>
      </c>
      <c r="B93" s="67"/>
      <c r="C93" s="68"/>
      <c r="D93" s="68">
        <f t="shared" si="2"/>
        <v>0</v>
      </c>
    </row>
    <row r="94" spans="1:4" ht="15.75" x14ac:dyDescent="0.25">
      <c r="A94" s="14"/>
      <c r="C94" s="4"/>
      <c r="D94" s="4"/>
    </row>
    <row r="95" spans="1:4" ht="15.75" x14ac:dyDescent="0.25">
      <c r="A95" s="14"/>
      <c r="C95" s="4"/>
      <c r="D95" s="69" t="s">
        <v>201</v>
      </c>
    </row>
    <row r="96" spans="1:4" ht="15.75" x14ac:dyDescent="0.25">
      <c r="A96" s="11" t="s">
        <v>23</v>
      </c>
      <c r="B96" s="12"/>
      <c r="C96" s="13"/>
      <c r="D96" s="12"/>
    </row>
    <row r="97" spans="1:4" ht="15.75" x14ac:dyDescent="0.25">
      <c r="A97" s="11" t="s">
        <v>22</v>
      </c>
      <c r="B97" s="12"/>
      <c r="C97" s="13"/>
      <c r="D97" s="13"/>
    </row>
    <row r="98" spans="1:4" ht="15.75" x14ac:dyDescent="0.25">
      <c r="A98" s="11" t="str">
        <f>"Ending June 30, "&amp;SchoolYear</f>
        <v>Ending June 30, 2025</v>
      </c>
      <c r="B98" s="12"/>
      <c r="C98" s="13"/>
      <c r="D98" s="13"/>
    </row>
    <row r="99" spans="1:4" x14ac:dyDescent="0.25">
      <c r="A99" s="12"/>
      <c r="B99" s="12"/>
      <c r="C99" s="13"/>
      <c r="D99" s="13"/>
    </row>
    <row r="100" spans="1:4" ht="18.75" x14ac:dyDescent="0.3">
      <c r="A100" s="15" t="s">
        <v>105</v>
      </c>
      <c r="B100" s="12"/>
      <c r="C100" s="13"/>
      <c r="D100" s="13"/>
    </row>
    <row r="101" spans="1:4" ht="15.75" x14ac:dyDescent="0.25">
      <c r="A101" s="34"/>
      <c r="C101" s="4"/>
      <c r="D101" s="4"/>
    </row>
    <row r="102" spans="1:4" ht="15.75" x14ac:dyDescent="0.25">
      <c r="A102" s="35"/>
      <c r="B102" s="17" t="s">
        <v>20</v>
      </c>
      <c r="C102" s="18" t="s">
        <v>113</v>
      </c>
      <c r="D102" s="19" t="s">
        <v>116</v>
      </c>
    </row>
    <row r="103" spans="1:4" ht="15.75" x14ac:dyDescent="0.25">
      <c r="A103" s="35"/>
      <c r="B103" s="20" t="s">
        <v>115</v>
      </c>
      <c r="C103" s="21" t="s">
        <v>114</v>
      </c>
      <c r="D103" s="22" t="s">
        <v>113</v>
      </c>
    </row>
    <row r="104" spans="1:4" ht="15.75" x14ac:dyDescent="0.25">
      <c r="A104" s="35"/>
      <c r="B104" s="23" t="str">
        <f>SchoolYear-2&amp;"-"&amp;SchoolYear-1</f>
        <v>2023-2024</v>
      </c>
      <c r="C104" s="24" t="str">
        <f>SchoolYear-1&amp;"-"&amp;SchoolYear</f>
        <v>2024-2025</v>
      </c>
      <c r="D104" s="25" t="str">
        <f>SchoolYear-1&amp;"-"&amp;SchoolYear</f>
        <v>2024-2025</v>
      </c>
    </row>
    <row r="105" spans="1:4" ht="15.75" x14ac:dyDescent="0.25">
      <c r="A105" s="28" t="s">
        <v>145</v>
      </c>
      <c r="B105" s="16"/>
      <c r="C105" s="27"/>
      <c r="D105" s="27"/>
    </row>
    <row r="106" spans="1:4" x14ac:dyDescent="0.25">
      <c r="A106" s="31" t="s">
        <v>144</v>
      </c>
      <c r="B106" s="67"/>
      <c r="C106" s="68"/>
      <c r="D106" s="68">
        <f t="shared" ref="D106:D118" si="3">+C106</f>
        <v>0</v>
      </c>
    </row>
    <row r="107" spans="1:4" x14ac:dyDescent="0.25">
      <c r="A107" s="31" t="s">
        <v>143</v>
      </c>
      <c r="B107" s="67"/>
      <c r="C107" s="68"/>
      <c r="D107" s="68">
        <f t="shared" si="3"/>
        <v>0</v>
      </c>
    </row>
    <row r="108" spans="1:4" x14ac:dyDescent="0.25">
      <c r="A108" s="31" t="s">
        <v>142</v>
      </c>
      <c r="B108" s="67"/>
      <c r="C108" s="68"/>
      <c r="D108" s="68">
        <f t="shared" si="3"/>
        <v>0</v>
      </c>
    </row>
    <row r="109" spans="1:4" x14ac:dyDescent="0.25">
      <c r="A109" s="31" t="s">
        <v>141</v>
      </c>
      <c r="B109" s="67"/>
      <c r="C109" s="68"/>
      <c r="D109" s="68">
        <f t="shared" si="3"/>
        <v>0</v>
      </c>
    </row>
    <row r="110" spans="1:4" x14ac:dyDescent="0.25">
      <c r="A110" s="31" t="s">
        <v>140</v>
      </c>
      <c r="B110" s="67"/>
      <c r="C110" s="68"/>
      <c r="D110" s="68">
        <f t="shared" si="3"/>
        <v>0</v>
      </c>
    </row>
    <row r="111" spans="1:4" x14ac:dyDescent="0.25">
      <c r="A111" s="31" t="s">
        <v>139</v>
      </c>
      <c r="B111" s="67"/>
      <c r="C111" s="68"/>
      <c r="D111" s="68">
        <f t="shared" si="3"/>
        <v>0</v>
      </c>
    </row>
    <row r="112" spans="1:4" x14ac:dyDescent="0.25">
      <c r="A112" s="31" t="s">
        <v>138</v>
      </c>
      <c r="B112" s="67"/>
      <c r="C112" s="68"/>
      <c r="D112" s="68">
        <f t="shared" si="3"/>
        <v>0</v>
      </c>
    </row>
    <row r="113" spans="1:4" x14ac:dyDescent="0.25">
      <c r="A113" s="31" t="s">
        <v>261</v>
      </c>
      <c r="B113" s="91"/>
      <c r="C113" s="68"/>
      <c r="D113" s="68">
        <f t="shared" si="3"/>
        <v>0</v>
      </c>
    </row>
    <row r="114" spans="1:4" x14ac:dyDescent="0.25">
      <c r="A114" s="31" t="s">
        <v>262</v>
      </c>
      <c r="B114" s="91"/>
      <c r="C114" s="68"/>
      <c r="D114" s="68">
        <f t="shared" si="3"/>
        <v>0</v>
      </c>
    </row>
    <row r="115" spans="1:4" x14ac:dyDescent="0.25">
      <c r="A115" s="31" t="s">
        <v>137</v>
      </c>
      <c r="B115" s="67"/>
      <c r="C115" s="68"/>
      <c r="D115" s="68">
        <f t="shared" si="3"/>
        <v>0</v>
      </c>
    </row>
    <row r="116" spans="1:4" x14ac:dyDescent="0.25">
      <c r="A116" s="31" t="s">
        <v>136</v>
      </c>
      <c r="B116" s="67"/>
      <c r="C116" s="68"/>
      <c r="D116" s="68">
        <f t="shared" si="3"/>
        <v>0</v>
      </c>
    </row>
    <row r="117" spans="1:4" x14ac:dyDescent="0.25">
      <c r="A117" s="31" t="s">
        <v>135</v>
      </c>
      <c r="B117" s="67"/>
      <c r="C117" s="68"/>
      <c r="D117" s="68">
        <f t="shared" si="3"/>
        <v>0</v>
      </c>
    </row>
    <row r="118" spans="1:4" x14ac:dyDescent="0.25">
      <c r="A118" s="31" t="s">
        <v>134</v>
      </c>
      <c r="B118" s="67"/>
      <c r="C118" s="68"/>
      <c r="D118" s="68">
        <f t="shared" si="3"/>
        <v>0</v>
      </c>
    </row>
    <row r="119" spans="1:4" x14ac:dyDescent="0.25">
      <c r="A119" s="26"/>
      <c r="B119" s="26"/>
      <c r="C119" s="36"/>
      <c r="D119" s="36"/>
    </row>
    <row r="120" spans="1:4" x14ac:dyDescent="0.25">
      <c r="A120" s="28" t="s">
        <v>133</v>
      </c>
      <c r="B120" s="26"/>
      <c r="C120" s="36"/>
      <c r="D120" s="36"/>
    </row>
    <row r="121" spans="1:4" x14ac:dyDescent="0.25">
      <c r="A121" s="31" t="s">
        <v>132</v>
      </c>
      <c r="B121" s="67"/>
      <c r="C121" s="68"/>
      <c r="D121" s="68">
        <f t="shared" ref="D121:D129" si="4">+C121</f>
        <v>0</v>
      </c>
    </row>
    <row r="122" spans="1:4" x14ac:dyDescent="0.25">
      <c r="A122" s="31" t="s">
        <v>131</v>
      </c>
      <c r="B122" s="67"/>
      <c r="C122" s="68"/>
      <c r="D122" s="68">
        <f t="shared" si="4"/>
        <v>0</v>
      </c>
    </row>
    <row r="123" spans="1:4" x14ac:dyDescent="0.25">
      <c r="A123" s="31" t="s">
        <v>130</v>
      </c>
      <c r="B123" s="67"/>
      <c r="C123" s="68"/>
      <c r="D123" s="68">
        <f t="shared" si="4"/>
        <v>0</v>
      </c>
    </row>
    <row r="124" spans="1:4" x14ac:dyDescent="0.25">
      <c r="A124" s="31" t="s">
        <v>129</v>
      </c>
      <c r="B124" s="67"/>
      <c r="C124" s="68"/>
      <c r="D124" s="68">
        <f t="shared" si="4"/>
        <v>0</v>
      </c>
    </row>
    <row r="125" spans="1:4" x14ac:dyDescent="0.25">
      <c r="A125" s="31" t="s">
        <v>128</v>
      </c>
      <c r="B125" s="67"/>
      <c r="C125" s="68"/>
      <c r="D125" s="68">
        <f t="shared" si="4"/>
        <v>0</v>
      </c>
    </row>
    <row r="126" spans="1:4" x14ac:dyDescent="0.25">
      <c r="A126" s="31" t="s">
        <v>127</v>
      </c>
      <c r="B126" s="67"/>
      <c r="C126" s="68"/>
      <c r="D126" s="68">
        <f t="shared" si="4"/>
        <v>0</v>
      </c>
    </row>
    <row r="127" spans="1:4" x14ac:dyDescent="0.25">
      <c r="A127" s="31" t="s">
        <v>126</v>
      </c>
      <c r="B127" s="67"/>
      <c r="C127" s="68"/>
      <c r="D127" s="68">
        <f t="shared" si="4"/>
        <v>0</v>
      </c>
    </row>
    <row r="128" spans="1:4" x14ac:dyDescent="0.25">
      <c r="A128" s="31" t="s">
        <v>257</v>
      </c>
      <c r="B128" s="67"/>
      <c r="C128" s="68"/>
      <c r="D128" s="68">
        <f t="shared" si="4"/>
        <v>0</v>
      </c>
    </row>
    <row r="129" spans="1:4" x14ac:dyDescent="0.25">
      <c r="A129" s="31" t="s">
        <v>258</v>
      </c>
      <c r="B129" s="67"/>
      <c r="C129" s="68"/>
      <c r="D129" s="68">
        <f t="shared" si="4"/>
        <v>0</v>
      </c>
    </row>
    <row r="130" spans="1:4" x14ac:dyDescent="0.25">
      <c r="A130" s="31" t="s">
        <v>260</v>
      </c>
      <c r="B130" s="67"/>
      <c r="C130" s="68"/>
      <c r="D130" s="68">
        <f>+C130</f>
        <v>0</v>
      </c>
    </row>
    <row r="131" spans="1:4" x14ac:dyDescent="0.25">
      <c r="A131" s="31"/>
      <c r="B131" s="92"/>
      <c r="C131" s="36"/>
      <c r="D131" s="36"/>
    </row>
    <row r="132" spans="1:4" ht="15.75" x14ac:dyDescent="0.25">
      <c r="A132" s="28" t="s">
        <v>125</v>
      </c>
      <c r="B132" s="16"/>
      <c r="C132" s="33"/>
      <c r="D132" s="33"/>
    </row>
    <row r="133" spans="1:4" x14ac:dyDescent="0.25">
      <c r="A133" s="31" t="s">
        <v>124</v>
      </c>
      <c r="B133" s="67"/>
      <c r="C133" s="68"/>
      <c r="D133" s="68">
        <f t="shared" ref="D133:D140" si="5">+C133</f>
        <v>0</v>
      </c>
    </row>
    <row r="134" spans="1:4" x14ac:dyDescent="0.25">
      <c r="A134" s="31" t="s">
        <v>123</v>
      </c>
      <c r="B134" s="67"/>
      <c r="C134" s="68"/>
      <c r="D134" s="68">
        <f t="shared" si="5"/>
        <v>0</v>
      </c>
    </row>
    <row r="135" spans="1:4" x14ac:dyDescent="0.25">
      <c r="A135" s="31" t="s">
        <v>122</v>
      </c>
      <c r="B135" s="67"/>
      <c r="C135" s="68"/>
      <c r="D135" s="68">
        <f t="shared" si="5"/>
        <v>0</v>
      </c>
    </row>
    <row r="136" spans="1:4" x14ac:dyDescent="0.25">
      <c r="A136" s="31" t="s">
        <v>121</v>
      </c>
      <c r="B136" s="67"/>
      <c r="C136" s="68"/>
      <c r="D136" s="68">
        <f t="shared" si="5"/>
        <v>0</v>
      </c>
    </row>
    <row r="137" spans="1:4" x14ac:dyDescent="0.25">
      <c r="A137" s="31" t="s">
        <v>120</v>
      </c>
      <c r="B137" s="67"/>
      <c r="C137" s="68"/>
      <c r="D137" s="68">
        <f t="shared" si="5"/>
        <v>0</v>
      </c>
    </row>
    <row r="138" spans="1:4" x14ac:dyDescent="0.25">
      <c r="A138" s="31" t="s">
        <v>119</v>
      </c>
      <c r="B138" s="67"/>
      <c r="C138" s="68"/>
      <c r="D138" s="68">
        <f t="shared" si="5"/>
        <v>0</v>
      </c>
    </row>
    <row r="139" spans="1:4" x14ac:dyDescent="0.25">
      <c r="A139" s="31" t="s">
        <v>118</v>
      </c>
      <c r="B139" s="67"/>
      <c r="C139" s="68"/>
      <c r="D139" s="68">
        <f t="shared" si="5"/>
        <v>0</v>
      </c>
    </row>
    <row r="140" spans="1:4" x14ac:dyDescent="0.25">
      <c r="A140" s="31" t="s">
        <v>117</v>
      </c>
      <c r="B140" s="67"/>
      <c r="C140" s="68"/>
      <c r="D140" s="68">
        <f t="shared" si="5"/>
        <v>0</v>
      </c>
    </row>
    <row r="141" spans="1:4" x14ac:dyDescent="0.25">
      <c r="A141" s="26"/>
      <c r="B141" s="26"/>
      <c r="C141" s="36"/>
      <c r="D141" s="36"/>
    </row>
    <row r="142" spans="1:4" x14ac:dyDescent="0.25">
      <c r="C142" s="4"/>
      <c r="D142" s="4"/>
    </row>
    <row r="143" spans="1:4" x14ac:dyDescent="0.25">
      <c r="C143" s="4"/>
      <c r="D143" s="69" t="s">
        <v>202</v>
      </c>
    </row>
    <row r="144" spans="1:4" ht="15.75" x14ac:dyDescent="0.25">
      <c r="A144" s="11" t="s">
        <v>23</v>
      </c>
      <c r="B144" s="12"/>
      <c r="C144" s="13"/>
      <c r="D144" s="12"/>
    </row>
    <row r="145" spans="1:4" ht="15.75" x14ac:dyDescent="0.25">
      <c r="A145" s="11" t="s">
        <v>22</v>
      </c>
      <c r="B145" s="12"/>
      <c r="C145" s="13"/>
      <c r="D145" s="13"/>
    </row>
    <row r="146" spans="1:4" ht="15.75" x14ac:dyDescent="0.25">
      <c r="A146" s="11" t="str">
        <f>"Ending June 30, "&amp;SchoolYear</f>
        <v>Ending June 30, 2025</v>
      </c>
      <c r="B146" s="12"/>
      <c r="C146" s="13"/>
      <c r="D146" s="13"/>
    </row>
    <row r="147" spans="1:4" x14ac:dyDescent="0.25">
      <c r="A147" s="12"/>
      <c r="B147" s="12"/>
      <c r="C147" s="13"/>
      <c r="D147" s="13"/>
    </row>
    <row r="148" spans="1:4" ht="18.75" x14ac:dyDescent="0.3">
      <c r="A148" s="15" t="s">
        <v>105</v>
      </c>
      <c r="B148" s="12"/>
      <c r="C148" s="13"/>
      <c r="D148" s="13"/>
    </row>
    <row r="149" spans="1:4" ht="15.75" x14ac:dyDescent="0.25">
      <c r="A149" s="14"/>
      <c r="C149" s="4"/>
      <c r="D149" s="4"/>
    </row>
    <row r="150" spans="1:4" ht="15.75" x14ac:dyDescent="0.25">
      <c r="A150" s="35"/>
      <c r="B150" s="17" t="s">
        <v>20</v>
      </c>
      <c r="C150" s="18" t="s">
        <v>113</v>
      </c>
      <c r="D150" s="19" t="s">
        <v>116</v>
      </c>
    </row>
    <row r="151" spans="1:4" ht="15.75" x14ac:dyDescent="0.25">
      <c r="A151" s="35"/>
      <c r="B151" s="20" t="s">
        <v>115</v>
      </c>
      <c r="C151" s="21" t="s">
        <v>114</v>
      </c>
      <c r="D151" s="22" t="s">
        <v>113</v>
      </c>
    </row>
    <row r="152" spans="1:4" ht="15.75" x14ac:dyDescent="0.25">
      <c r="A152" s="35"/>
      <c r="B152" s="23" t="str">
        <f>SchoolYear-2&amp;"-"&amp;SchoolYear-1</f>
        <v>2023-2024</v>
      </c>
      <c r="C152" s="24" t="str">
        <f>SchoolYear-1&amp;"-"&amp;SchoolYear</f>
        <v>2024-2025</v>
      </c>
      <c r="D152" s="25" t="str">
        <f>SchoolYear-1&amp;"-"&amp;SchoolYear</f>
        <v>2024-2025</v>
      </c>
    </row>
    <row r="153" spans="1:4" ht="15.75" x14ac:dyDescent="0.25">
      <c r="A153" s="28" t="s">
        <v>112</v>
      </c>
      <c r="B153" s="16"/>
      <c r="C153" s="27"/>
      <c r="D153" s="27"/>
    </row>
    <row r="154" spans="1:4" x14ac:dyDescent="0.25">
      <c r="A154" s="31" t="s">
        <v>111</v>
      </c>
      <c r="B154" s="67"/>
      <c r="C154" s="68"/>
      <c r="D154" s="68">
        <f>+C154</f>
        <v>0</v>
      </c>
    </row>
    <row r="155" spans="1:4" x14ac:dyDescent="0.25">
      <c r="A155" s="31" t="s">
        <v>110</v>
      </c>
      <c r="B155" s="67"/>
      <c r="C155" s="68"/>
      <c r="D155" s="68">
        <f>+C155</f>
        <v>0</v>
      </c>
    </row>
    <row r="156" spans="1:4" x14ac:dyDescent="0.25">
      <c r="A156" s="31" t="s">
        <v>109</v>
      </c>
      <c r="B156" s="67"/>
      <c r="C156" s="68"/>
      <c r="D156" s="68">
        <f>+C156</f>
        <v>0</v>
      </c>
    </row>
    <row r="157" spans="1:4" x14ac:dyDescent="0.25">
      <c r="A157" s="31" t="s">
        <v>210</v>
      </c>
      <c r="B157" s="67"/>
      <c r="C157" s="68"/>
      <c r="D157" s="68">
        <f>+C157</f>
        <v>0</v>
      </c>
    </row>
    <row r="158" spans="1:4" x14ac:dyDescent="0.25">
      <c r="A158" s="26"/>
      <c r="B158" s="26"/>
      <c r="C158" s="36"/>
      <c r="D158" s="36"/>
    </row>
    <row r="159" spans="1:4" x14ac:dyDescent="0.25">
      <c r="A159" s="28" t="s">
        <v>253</v>
      </c>
      <c r="B159" s="26"/>
      <c r="C159" s="36"/>
      <c r="D159" s="36"/>
    </row>
    <row r="160" spans="1:4" x14ac:dyDescent="0.25">
      <c r="A160" s="31" t="s">
        <v>254</v>
      </c>
      <c r="B160" s="67"/>
      <c r="C160" s="68"/>
      <c r="D160" s="68">
        <f>+C160</f>
        <v>0</v>
      </c>
    </row>
    <row r="161" spans="1:4" x14ac:dyDescent="0.25">
      <c r="A161" s="31" t="s">
        <v>255</v>
      </c>
      <c r="B161" s="67"/>
      <c r="C161" s="68"/>
      <c r="D161" s="68">
        <f>+C161</f>
        <v>0</v>
      </c>
    </row>
    <row r="162" spans="1:4" x14ac:dyDescent="0.25">
      <c r="A162" s="31" t="s">
        <v>256</v>
      </c>
      <c r="B162" s="67"/>
      <c r="C162" s="68"/>
      <c r="D162" s="68">
        <f>+C162</f>
        <v>0</v>
      </c>
    </row>
    <row r="163" spans="1:4" x14ac:dyDescent="0.25">
      <c r="A163" s="31" t="s">
        <v>108</v>
      </c>
      <c r="B163" s="67"/>
      <c r="C163" s="68"/>
      <c r="D163" s="68">
        <f>+C163</f>
        <v>0</v>
      </c>
    </row>
    <row r="164" spans="1:4" x14ac:dyDescent="0.25">
      <c r="A164" s="26"/>
      <c r="B164" s="26"/>
      <c r="C164" s="36"/>
      <c r="D164" s="36"/>
    </row>
    <row r="165" spans="1:4" x14ac:dyDescent="0.25">
      <c r="A165" s="26" t="s">
        <v>107</v>
      </c>
      <c r="B165" s="30">
        <f>SUM(B160:B163,B154:B157,B133:B140,B121:B130,B106:B118,B84:B93,B73:B81,B59:B70)</f>
        <v>0</v>
      </c>
      <c r="C165" s="30">
        <f>SUM(C160:C163,C154:C157,C133:C140,C121:C130,C106:C118,C84:C93,C73:C81,C59:C70)</f>
        <v>0</v>
      </c>
      <c r="D165" s="30">
        <f>SUM(D160:D163,D154:D157,D133:D140,D121:D130,D106:D118,D84:D93,D73:D81,D59:D70)</f>
        <v>0</v>
      </c>
    </row>
    <row r="166" spans="1:4" ht="15.75" x14ac:dyDescent="0.25">
      <c r="A166" s="14"/>
      <c r="C166" s="37"/>
      <c r="D166" s="37"/>
    </row>
    <row r="167" spans="1:4" ht="15.75" x14ac:dyDescent="0.25">
      <c r="A167" s="14"/>
      <c r="C167" s="38"/>
      <c r="D167" s="37"/>
    </row>
    <row r="168" spans="1:4" ht="15.75" x14ac:dyDescent="0.25">
      <c r="A168" s="14"/>
      <c r="C168" s="37"/>
      <c r="D168" s="37"/>
    </row>
    <row r="169" spans="1:4" ht="15.75" x14ac:dyDescent="0.25">
      <c r="A169" s="14"/>
      <c r="C169" s="37"/>
      <c r="D169" s="37"/>
    </row>
    <row r="170" spans="1:4" ht="15.75" x14ac:dyDescent="0.25">
      <c r="A170" s="11" t="s">
        <v>106</v>
      </c>
      <c r="B170" s="12"/>
      <c r="C170" s="39"/>
      <c r="D170" s="39"/>
    </row>
    <row r="171" spans="1:4" ht="15.75" x14ac:dyDescent="0.25">
      <c r="A171" s="11" t="s">
        <v>22</v>
      </c>
      <c r="B171" s="12"/>
      <c r="C171" s="39"/>
      <c r="D171" s="39"/>
    </row>
    <row r="172" spans="1:4" ht="15.75" x14ac:dyDescent="0.25">
      <c r="A172" s="11" t="str">
        <f>"Ending June 30, "&amp;SchoolYear</f>
        <v>Ending June 30, 2025</v>
      </c>
      <c r="B172" s="12"/>
      <c r="C172" s="39"/>
      <c r="D172" s="39"/>
    </row>
    <row r="173" spans="1:4" x14ac:dyDescent="0.25">
      <c r="A173" s="12"/>
      <c r="B173" s="12"/>
      <c r="C173" s="39"/>
      <c r="D173" s="39"/>
    </row>
    <row r="174" spans="1:4" ht="15.75" x14ac:dyDescent="0.25">
      <c r="A174" s="40" t="s">
        <v>105</v>
      </c>
      <c r="B174" s="12"/>
      <c r="C174" s="39"/>
      <c r="D174" s="39"/>
    </row>
    <row r="175" spans="1:4" ht="15.75" x14ac:dyDescent="0.25">
      <c r="A175" s="14"/>
      <c r="C175" s="37"/>
      <c r="D175" s="37"/>
    </row>
    <row r="176" spans="1:4" ht="15.75" x14ac:dyDescent="0.25">
      <c r="A176" s="28" t="s">
        <v>104</v>
      </c>
      <c r="B176" s="16"/>
      <c r="C176" s="33"/>
      <c r="D176" s="33"/>
    </row>
    <row r="177" spans="1:4" x14ac:dyDescent="0.25">
      <c r="A177" s="31" t="s">
        <v>103</v>
      </c>
      <c r="B177" s="67"/>
      <c r="C177" s="68"/>
      <c r="D177" s="68">
        <f t="shared" ref="D177:D182" si="6">+C177</f>
        <v>0</v>
      </c>
    </row>
    <row r="178" spans="1:4" x14ac:dyDescent="0.25">
      <c r="A178" s="31" t="s">
        <v>102</v>
      </c>
      <c r="B178" s="67"/>
      <c r="C178" s="68"/>
      <c r="D178" s="68">
        <f t="shared" si="6"/>
        <v>0</v>
      </c>
    </row>
    <row r="179" spans="1:4" x14ac:dyDescent="0.25">
      <c r="A179" s="31" t="s">
        <v>101</v>
      </c>
      <c r="B179" s="67"/>
      <c r="C179" s="68"/>
      <c r="D179" s="68">
        <f t="shared" si="6"/>
        <v>0</v>
      </c>
    </row>
    <row r="180" spans="1:4" x14ac:dyDescent="0.25">
      <c r="A180" s="31" t="s">
        <v>100</v>
      </c>
      <c r="B180" s="67"/>
      <c r="C180" s="68"/>
      <c r="D180" s="68">
        <f t="shared" si="6"/>
        <v>0</v>
      </c>
    </row>
    <row r="181" spans="1:4" x14ac:dyDescent="0.25">
      <c r="A181" s="31" t="s">
        <v>99</v>
      </c>
      <c r="B181" s="67"/>
      <c r="C181" s="68"/>
      <c r="D181" s="68">
        <f t="shared" si="6"/>
        <v>0</v>
      </c>
    </row>
    <row r="182" spans="1:4" x14ac:dyDescent="0.25">
      <c r="A182" s="31" t="s">
        <v>98</v>
      </c>
      <c r="B182" s="67"/>
      <c r="C182" s="68"/>
      <c r="D182" s="68">
        <f t="shared" si="6"/>
        <v>0</v>
      </c>
    </row>
    <row r="183" spans="1:4" ht="15.75" thickBot="1" x14ac:dyDescent="0.3">
      <c r="B183" s="42"/>
      <c r="C183" s="43"/>
      <c r="D183" s="4"/>
    </row>
    <row r="184" spans="1:4" ht="15.75" thickBot="1" x14ac:dyDescent="0.3">
      <c r="A184" s="41" t="s">
        <v>97</v>
      </c>
      <c r="C184" s="4"/>
      <c r="D184" s="4"/>
    </row>
    <row r="185" spans="1:4" x14ac:dyDescent="0.25">
      <c r="A185" s="26"/>
      <c r="C185" s="4"/>
      <c r="D185" s="4"/>
    </row>
    <row r="186" spans="1:4" x14ac:dyDescent="0.25">
      <c r="A186" s="26"/>
      <c r="C186" s="4"/>
      <c r="D186" s="69" t="s">
        <v>204</v>
      </c>
    </row>
    <row r="187" spans="1:4" ht="15.75" x14ac:dyDescent="0.25">
      <c r="A187" s="11" t="s">
        <v>23</v>
      </c>
      <c r="B187" s="12"/>
      <c r="C187" s="13"/>
      <c r="D187" s="12"/>
    </row>
    <row r="188" spans="1:4" ht="15.75" x14ac:dyDescent="0.25">
      <c r="A188" s="11" t="s">
        <v>22</v>
      </c>
      <c r="B188" s="12"/>
      <c r="C188" s="13"/>
      <c r="D188" s="13"/>
    </row>
    <row r="189" spans="1:4" ht="15.75" x14ac:dyDescent="0.25">
      <c r="A189" s="11" t="str">
        <f>"Ending June 30, "&amp;SchoolYear</f>
        <v>Ending June 30, 2025</v>
      </c>
      <c r="B189" s="12"/>
      <c r="C189" s="13"/>
      <c r="D189" s="13"/>
    </row>
    <row r="190" spans="1:4" ht="15.75" x14ac:dyDescent="0.25">
      <c r="A190" s="11"/>
      <c r="B190" s="12"/>
      <c r="C190" s="13"/>
      <c r="D190" s="13"/>
    </row>
    <row r="191" spans="1:4" ht="18.75" x14ac:dyDescent="0.3">
      <c r="A191" s="15" t="s">
        <v>0</v>
      </c>
      <c r="B191" s="12"/>
      <c r="C191" s="13"/>
      <c r="D191" s="13"/>
    </row>
    <row r="192" spans="1:4" ht="16.5" thickBot="1" x14ac:dyDescent="0.3">
      <c r="A192" s="14"/>
      <c r="C192" s="4"/>
      <c r="D192" s="4"/>
    </row>
    <row r="193" spans="1:4" ht="15.75" x14ac:dyDescent="0.25">
      <c r="B193" s="35"/>
      <c r="C193" s="44" t="s">
        <v>21</v>
      </c>
      <c r="D193" s="45" t="s">
        <v>0</v>
      </c>
    </row>
    <row r="194" spans="1:4" ht="15.75" x14ac:dyDescent="0.25">
      <c r="B194" s="35"/>
      <c r="C194" s="46" t="s">
        <v>20</v>
      </c>
      <c r="D194" s="47" t="s">
        <v>20</v>
      </c>
    </row>
    <row r="195" spans="1:4" ht="16.5" thickBot="1" x14ac:dyDescent="0.3">
      <c r="B195" s="35"/>
      <c r="C195" s="48" t="str">
        <f>SchoolYear-2&amp;"-"&amp;SchoolYear-1</f>
        <v>2023-2024</v>
      </c>
      <c r="D195" s="75" t="str">
        <f>SchoolYear-1&amp;"-"&amp;SchoolYear</f>
        <v>2024-2025</v>
      </c>
    </row>
    <row r="196" spans="1:4" ht="15.75" x14ac:dyDescent="0.25">
      <c r="A196" s="28" t="s">
        <v>96</v>
      </c>
      <c r="C196" s="27"/>
      <c r="D196" s="27"/>
    </row>
    <row r="197" spans="1:4" ht="15.75" x14ac:dyDescent="0.25">
      <c r="A197" s="31" t="s">
        <v>95</v>
      </c>
      <c r="C197" s="27"/>
      <c r="D197" s="27"/>
    </row>
    <row r="198" spans="1:4" x14ac:dyDescent="0.25">
      <c r="A198" s="49" t="s">
        <v>94</v>
      </c>
      <c r="C198" s="68"/>
      <c r="D198" s="89"/>
    </row>
    <row r="199" spans="1:4" x14ac:dyDescent="0.25">
      <c r="A199" s="49" t="s">
        <v>263</v>
      </c>
      <c r="C199" s="68"/>
      <c r="D199" s="89"/>
    </row>
    <row r="200" spans="1:4" x14ac:dyDescent="0.25">
      <c r="A200" s="49" t="s">
        <v>264</v>
      </c>
      <c r="C200" s="91"/>
      <c r="D200" s="89"/>
    </row>
    <row r="201" spans="1:4" x14ac:dyDescent="0.25">
      <c r="A201" s="49" t="s">
        <v>279</v>
      </c>
      <c r="C201" s="91"/>
      <c r="D201" s="89"/>
    </row>
    <row r="202" spans="1:4" x14ac:dyDescent="0.25">
      <c r="A202" s="49" t="s">
        <v>93</v>
      </c>
      <c r="C202" s="91"/>
      <c r="D202" s="91"/>
    </row>
    <row r="203" spans="1:4" x14ac:dyDescent="0.25">
      <c r="A203" s="31" t="s">
        <v>267</v>
      </c>
      <c r="C203" s="96"/>
      <c r="D203" s="97"/>
    </row>
    <row r="204" spans="1:4" x14ac:dyDescent="0.25">
      <c r="A204" s="49" t="s">
        <v>243</v>
      </c>
      <c r="C204" s="91"/>
      <c r="D204" s="91"/>
    </row>
    <row r="205" spans="1:4" x14ac:dyDescent="0.25">
      <c r="A205" s="49" t="s">
        <v>244</v>
      </c>
      <c r="C205" s="91"/>
      <c r="D205" s="68"/>
    </row>
    <row r="206" spans="1:4" x14ac:dyDescent="0.25">
      <c r="A206" s="49" t="s">
        <v>245</v>
      </c>
      <c r="C206" s="91"/>
      <c r="D206" s="68"/>
    </row>
    <row r="207" spans="1:4" x14ac:dyDescent="0.25">
      <c r="A207" s="49" t="s">
        <v>247</v>
      </c>
      <c r="C207" s="91"/>
      <c r="D207" s="68"/>
    </row>
    <row r="208" spans="1:4" x14ac:dyDescent="0.25">
      <c r="A208" s="49" t="s">
        <v>246</v>
      </c>
      <c r="C208" s="91"/>
      <c r="D208" s="68"/>
    </row>
    <row r="209" spans="1:4" x14ac:dyDescent="0.25">
      <c r="A209" s="49" t="s">
        <v>266</v>
      </c>
      <c r="C209" s="91"/>
      <c r="D209" s="68"/>
    </row>
    <row r="210" spans="1:4" x14ac:dyDescent="0.25">
      <c r="A210" s="26" t="s">
        <v>92</v>
      </c>
      <c r="C210" s="30">
        <f>SUM(C198:C202,C204:C209)</f>
        <v>0</v>
      </c>
      <c r="D210" s="30">
        <f>SUM(D198:D202,D204:D209)</f>
        <v>0</v>
      </c>
    </row>
    <row r="211" spans="1:4" x14ac:dyDescent="0.25">
      <c r="A211" s="26"/>
      <c r="C211" s="36"/>
      <c r="D211" s="36"/>
    </row>
    <row r="212" spans="1:4" x14ac:dyDescent="0.25">
      <c r="A212" s="31" t="s">
        <v>91</v>
      </c>
      <c r="C212" s="36"/>
      <c r="D212" s="36"/>
    </row>
    <row r="213" spans="1:4" x14ac:dyDescent="0.25">
      <c r="A213" s="49" t="s">
        <v>90</v>
      </c>
      <c r="C213" s="68"/>
      <c r="D213" s="68"/>
    </row>
    <row r="214" spans="1:4" x14ac:dyDescent="0.25">
      <c r="A214" s="49" t="s">
        <v>89</v>
      </c>
      <c r="C214" s="68"/>
      <c r="D214" s="68"/>
    </row>
    <row r="215" spans="1:4" x14ac:dyDescent="0.25">
      <c r="A215" s="49" t="s">
        <v>249</v>
      </c>
      <c r="C215" s="68"/>
      <c r="D215" s="68"/>
    </row>
    <row r="216" spans="1:4" x14ac:dyDescent="0.25">
      <c r="A216" s="49" t="s">
        <v>88</v>
      </c>
      <c r="C216" s="68"/>
      <c r="D216" s="68"/>
    </row>
    <row r="217" spans="1:4" x14ac:dyDescent="0.25">
      <c r="A217" s="49" t="s">
        <v>87</v>
      </c>
      <c r="C217" s="68"/>
      <c r="D217" s="68"/>
    </row>
    <row r="218" spans="1:4" x14ac:dyDescent="0.25">
      <c r="A218" s="49" t="s">
        <v>86</v>
      </c>
      <c r="C218" s="68"/>
      <c r="D218" s="68"/>
    </row>
    <row r="219" spans="1:4" x14ac:dyDescent="0.25">
      <c r="A219" s="49" t="s">
        <v>248</v>
      </c>
      <c r="C219" s="91"/>
      <c r="D219" s="68"/>
    </row>
    <row r="220" spans="1:4" x14ac:dyDescent="0.25">
      <c r="A220" s="26" t="s">
        <v>85</v>
      </c>
      <c r="C220" s="30">
        <f>SUM(C213:C219)</f>
        <v>0</v>
      </c>
      <c r="D220" s="30">
        <f>SUM(D213:D219)</f>
        <v>0</v>
      </c>
    </row>
    <row r="221" spans="1:4" x14ac:dyDescent="0.25">
      <c r="A221" s="26"/>
      <c r="C221" s="36"/>
      <c r="D221" s="36"/>
    </row>
    <row r="222" spans="1:4" x14ac:dyDescent="0.25">
      <c r="A222" s="31" t="s">
        <v>84</v>
      </c>
      <c r="C222" s="36" t="s">
        <v>4</v>
      </c>
      <c r="D222" s="36" t="s">
        <v>4</v>
      </c>
    </row>
    <row r="223" spans="1:4" x14ac:dyDescent="0.25">
      <c r="A223" s="49" t="s">
        <v>83</v>
      </c>
      <c r="C223" s="68"/>
      <c r="D223" s="68"/>
    </row>
    <row r="224" spans="1:4" x14ac:dyDescent="0.25">
      <c r="A224" s="49" t="s">
        <v>82</v>
      </c>
      <c r="C224" s="68"/>
      <c r="D224" s="68"/>
    </row>
    <row r="225" spans="1:4" x14ac:dyDescent="0.25">
      <c r="A225" s="49" t="s">
        <v>250</v>
      </c>
      <c r="C225" s="68"/>
      <c r="D225" s="68"/>
    </row>
    <row r="226" spans="1:4" x14ac:dyDescent="0.25">
      <c r="A226" s="26" t="s">
        <v>81</v>
      </c>
      <c r="C226" s="30">
        <f>SUM(C223:C225)</f>
        <v>0</v>
      </c>
      <c r="D226" s="30">
        <f>SUM(D223:D225)</f>
        <v>0</v>
      </c>
    </row>
    <row r="227" spans="1:4" x14ac:dyDescent="0.25">
      <c r="A227" s="26"/>
      <c r="C227" s="36"/>
      <c r="D227" s="36"/>
    </row>
    <row r="228" spans="1:4" x14ac:dyDescent="0.25">
      <c r="A228" s="31" t="s">
        <v>80</v>
      </c>
      <c r="C228" s="68"/>
      <c r="D228" s="68"/>
    </row>
    <row r="229" spans="1:4" x14ac:dyDescent="0.25">
      <c r="A229" s="31" t="s">
        <v>79</v>
      </c>
      <c r="C229" s="68"/>
      <c r="D229" s="68"/>
    </row>
    <row r="230" spans="1:4" x14ac:dyDescent="0.25">
      <c r="A230" s="31" t="s">
        <v>78</v>
      </c>
      <c r="C230" s="68"/>
      <c r="D230" s="68"/>
    </row>
    <row r="231" spans="1:4" x14ac:dyDescent="0.25">
      <c r="A231" s="31" t="s">
        <v>77</v>
      </c>
      <c r="C231" s="68"/>
      <c r="D231" s="68"/>
    </row>
    <row r="232" spans="1:4" x14ac:dyDescent="0.25">
      <c r="A232" s="31" t="s">
        <v>76</v>
      </c>
      <c r="C232" s="68"/>
      <c r="D232" s="68"/>
    </row>
    <row r="233" spans="1:4" x14ac:dyDescent="0.25">
      <c r="A233" s="31"/>
      <c r="C233" s="1"/>
      <c r="D233" s="1"/>
    </row>
    <row r="234" spans="1:4" x14ac:dyDescent="0.25">
      <c r="A234" s="28" t="s">
        <v>75</v>
      </c>
      <c r="C234" s="30">
        <f>SUM(C228:C232,C226,C220,C210)</f>
        <v>0</v>
      </c>
      <c r="D234" s="30">
        <f>SUM(D228:D232,D226,D220,D203,D210)</f>
        <v>0</v>
      </c>
    </row>
    <row r="235" spans="1:4" ht="15.75" x14ac:dyDescent="0.25">
      <c r="A235" s="14"/>
      <c r="C235" s="37"/>
      <c r="D235" s="37"/>
    </row>
    <row r="236" spans="1:4" ht="15.75" x14ac:dyDescent="0.25">
      <c r="A236" s="14"/>
      <c r="C236" s="37"/>
      <c r="D236" s="69" t="s">
        <v>203</v>
      </c>
    </row>
    <row r="237" spans="1:4" ht="15.75" x14ac:dyDescent="0.25">
      <c r="A237" s="11" t="s">
        <v>23</v>
      </c>
      <c r="B237" s="12"/>
      <c r="C237" s="13"/>
      <c r="D237" s="12"/>
    </row>
    <row r="238" spans="1:4" ht="15.75" x14ac:dyDescent="0.25">
      <c r="A238" s="11" t="s">
        <v>22</v>
      </c>
      <c r="B238" s="12"/>
      <c r="C238" s="13"/>
      <c r="D238" s="13"/>
    </row>
    <row r="239" spans="1:4" ht="15.75" x14ac:dyDescent="0.25">
      <c r="A239" s="11" t="str">
        <f>"Ending June 30, "&amp;SchoolYear</f>
        <v>Ending June 30, 2025</v>
      </c>
      <c r="B239" s="12"/>
      <c r="C239" s="13"/>
      <c r="D239" s="13"/>
    </row>
    <row r="240" spans="1:4" x14ac:dyDescent="0.25">
      <c r="A240" s="12"/>
      <c r="B240" s="12"/>
      <c r="C240" s="13"/>
      <c r="D240" s="13"/>
    </row>
    <row r="241" spans="1:4" ht="18.75" x14ac:dyDescent="0.3">
      <c r="A241" s="15" t="s">
        <v>0</v>
      </c>
      <c r="B241" s="12"/>
      <c r="C241" s="13"/>
      <c r="D241" s="13"/>
    </row>
    <row r="242" spans="1:4" ht="16.5" thickBot="1" x14ac:dyDescent="0.3">
      <c r="A242" s="14"/>
      <c r="C242" s="4"/>
      <c r="D242" s="4"/>
    </row>
    <row r="243" spans="1:4" ht="15.75" x14ac:dyDescent="0.25">
      <c r="B243" s="35"/>
      <c r="C243" s="44" t="s">
        <v>21</v>
      </c>
      <c r="D243" s="45" t="s">
        <v>0</v>
      </c>
    </row>
    <row r="244" spans="1:4" ht="15.75" x14ac:dyDescent="0.25">
      <c r="B244" s="35"/>
      <c r="C244" s="46" t="s">
        <v>20</v>
      </c>
      <c r="D244" s="47" t="s">
        <v>20</v>
      </c>
    </row>
    <row r="245" spans="1:4" ht="16.5" thickBot="1" x14ac:dyDescent="0.3">
      <c r="B245" s="35"/>
      <c r="C245" s="48" t="str">
        <f>SchoolYear-2&amp;"-"&amp;SchoolYear-1</f>
        <v>2023-2024</v>
      </c>
      <c r="D245" s="75" t="str">
        <f>SchoolYear-1&amp;"-"&amp;SchoolYear</f>
        <v>2024-2025</v>
      </c>
    </row>
    <row r="246" spans="1:4" x14ac:dyDescent="0.25">
      <c r="A246" s="50" t="s">
        <v>74</v>
      </c>
      <c r="C246" s="32"/>
      <c r="D246" s="32"/>
    </row>
    <row r="247" spans="1:4" x14ac:dyDescent="0.25">
      <c r="A247" s="31" t="s">
        <v>73</v>
      </c>
      <c r="C247" s="36" t="s">
        <v>4</v>
      </c>
      <c r="D247" s="36" t="s">
        <v>4</v>
      </c>
    </row>
    <row r="248" spans="1:4" x14ac:dyDescent="0.25">
      <c r="A248" s="49" t="s">
        <v>72</v>
      </c>
      <c r="C248" s="68"/>
      <c r="D248" s="68"/>
    </row>
    <row r="249" spans="1:4" x14ac:dyDescent="0.25">
      <c r="A249" s="49" t="s">
        <v>71</v>
      </c>
      <c r="C249" s="68"/>
      <c r="D249" s="68"/>
    </row>
    <row r="250" spans="1:4" x14ac:dyDescent="0.25">
      <c r="A250" s="49" t="s">
        <v>70</v>
      </c>
      <c r="C250" s="68"/>
      <c r="D250" s="68"/>
    </row>
    <row r="251" spans="1:4" x14ac:dyDescent="0.25">
      <c r="A251" s="31" t="s">
        <v>69</v>
      </c>
      <c r="C251" s="68"/>
      <c r="D251" s="68"/>
    </row>
    <row r="252" spans="1:4" x14ac:dyDescent="0.25">
      <c r="A252" s="31"/>
      <c r="C252" s="1"/>
      <c r="D252" s="1"/>
    </row>
    <row r="253" spans="1:4" x14ac:dyDescent="0.25">
      <c r="A253" s="28" t="s">
        <v>68</v>
      </c>
      <c r="C253" s="30">
        <f>SUM(C247:C251)</f>
        <v>0</v>
      </c>
      <c r="D253" s="30">
        <f>SUM(D247:D251)</f>
        <v>0</v>
      </c>
    </row>
    <row r="254" spans="1:4" x14ac:dyDescent="0.25">
      <c r="A254" s="28"/>
      <c r="C254" s="36"/>
      <c r="D254" s="36"/>
    </row>
    <row r="255" spans="1:4" x14ac:dyDescent="0.25">
      <c r="A255" s="28" t="s">
        <v>67</v>
      </c>
      <c r="C255" s="36"/>
      <c r="D255" s="36"/>
    </row>
    <row r="256" spans="1:4" x14ac:dyDescent="0.25">
      <c r="A256" s="31" t="s">
        <v>66</v>
      </c>
      <c r="C256" s="36"/>
      <c r="D256" s="36"/>
    </row>
    <row r="257" spans="1:4" x14ac:dyDescent="0.25">
      <c r="A257" s="49" t="s">
        <v>65</v>
      </c>
      <c r="C257" s="68"/>
      <c r="D257" s="68"/>
    </row>
    <row r="258" spans="1:4" x14ac:dyDescent="0.25">
      <c r="A258" s="49" t="s">
        <v>64</v>
      </c>
      <c r="C258" s="68"/>
      <c r="D258" s="68"/>
    </row>
    <row r="259" spans="1:4" x14ac:dyDescent="0.25">
      <c r="A259" s="49" t="s">
        <v>63</v>
      </c>
      <c r="C259" s="68"/>
      <c r="D259" s="68"/>
    </row>
    <row r="260" spans="1:4" x14ac:dyDescent="0.25">
      <c r="A260" s="49" t="s">
        <v>62</v>
      </c>
      <c r="C260" s="68"/>
      <c r="D260" s="68"/>
    </row>
    <row r="261" spans="1:4" x14ac:dyDescent="0.25">
      <c r="A261" s="31" t="s">
        <v>61</v>
      </c>
      <c r="C261" s="30">
        <f>SUM(C257:C260)</f>
        <v>0</v>
      </c>
      <c r="D261" s="30">
        <f>SUM(D257:D260)</f>
        <v>0</v>
      </c>
    </row>
    <row r="262" spans="1:4" x14ac:dyDescent="0.25">
      <c r="A262" s="26"/>
      <c r="C262" s="36" t="s">
        <v>4</v>
      </c>
      <c r="D262" s="36" t="s">
        <v>4</v>
      </c>
    </row>
    <row r="263" spans="1:4" x14ac:dyDescent="0.25">
      <c r="A263" s="31" t="s">
        <v>60</v>
      </c>
      <c r="C263" s="68"/>
      <c r="D263" s="68"/>
    </row>
    <row r="264" spans="1:4" x14ac:dyDescent="0.25">
      <c r="A264" s="31" t="s">
        <v>251</v>
      </c>
      <c r="C264" s="68"/>
      <c r="D264" s="68"/>
    </row>
    <row r="265" spans="1:4" x14ac:dyDescent="0.25">
      <c r="A265" s="31" t="s">
        <v>59</v>
      </c>
      <c r="C265" s="68"/>
      <c r="D265" s="68"/>
    </row>
    <row r="266" spans="1:4" x14ac:dyDescent="0.25">
      <c r="A266" s="31" t="s">
        <v>252</v>
      </c>
      <c r="C266" s="68"/>
      <c r="D266" s="68"/>
    </row>
    <row r="267" spans="1:4" x14ac:dyDescent="0.25">
      <c r="A267" s="31" t="s">
        <v>218</v>
      </c>
      <c r="C267" s="68"/>
      <c r="D267" s="68"/>
    </row>
    <row r="268" spans="1:4" x14ac:dyDescent="0.25">
      <c r="A268" s="31" t="s">
        <v>58</v>
      </c>
      <c r="C268" s="68"/>
      <c r="D268" s="68"/>
    </row>
    <row r="269" spans="1:4" x14ac:dyDescent="0.25">
      <c r="A269" s="51" t="s">
        <v>57</v>
      </c>
      <c r="C269" s="30">
        <f>SUM(C263:C268)</f>
        <v>0</v>
      </c>
      <c r="D269" s="30">
        <f>SUM(D263:D268)</f>
        <v>0</v>
      </c>
    </row>
    <row r="270" spans="1:4" x14ac:dyDescent="0.25">
      <c r="A270" s="51"/>
      <c r="C270" s="1"/>
      <c r="D270" s="1"/>
    </row>
    <row r="271" spans="1:4" x14ac:dyDescent="0.25">
      <c r="A271" s="28" t="s">
        <v>56</v>
      </c>
      <c r="C271" s="30">
        <f>+C269+C261</f>
        <v>0</v>
      </c>
      <c r="D271" s="30">
        <f>+D269+D261</f>
        <v>0</v>
      </c>
    </row>
    <row r="272" spans="1:4" ht="15.75" thickBot="1" x14ac:dyDescent="0.3">
      <c r="A272" s="26"/>
      <c r="C272" s="52"/>
      <c r="D272" s="36"/>
    </row>
    <row r="273" spans="1:4" ht="15.75" thickBot="1" x14ac:dyDescent="0.3">
      <c r="A273" s="26"/>
      <c r="C273" s="36"/>
      <c r="D273" s="69" t="s">
        <v>205</v>
      </c>
    </row>
    <row r="274" spans="1:4" ht="15.75" x14ac:dyDescent="0.25">
      <c r="A274" s="11" t="s">
        <v>23</v>
      </c>
      <c r="B274" s="12"/>
      <c r="C274" s="53"/>
      <c r="D274" s="12"/>
    </row>
    <row r="275" spans="1:4" ht="15.75" x14ac:dyDescent="0.25">
      <c r="A275" s="11" t="s">
        <v>22</v>
      </c>
      <c r="B275" s="12"/>
      <c r="C275" s="54"/>
      <c r="D275" s="13"/>
    </row>
    <row r="276" spans="1:4" ht="15.75" x14ac:dyDescent="0.25">
      <c r="A276" s="11" t="str">
        <f>"Ending June 30, "&amp;SchoolYear</f>
        <v>Ending June 30, 2025</v>
      </c>
      <c r="B276" s="12"/>
      <c r="C276" s="54"/>
      <c r="D276" s="13"/>
    </row>
    <row r="277" spans="1:4" x14ac:dyDescent="0.25">
      <c r="A277" s="55"/>
      <c r="B277" s="12"/>
      <c r="C277" s="54"/>
      <c r="D277" s="13"/>
    </row>
    <row r="278" spans="1:4" ht="18.75" x14ac:dyDescent="0.3">
      <c r="A278" s="15" t="s">
        <v>0</v>
      </c>
      <c r="B278" s="12"/>
      <c r="C278" s="13"/>
      <c r="D278" s="13"/>
    </row>
    <row r="279" spans="1:4" ht="16.5" thickBot="1" x14ac:dyDescent="0.3">
      <c r="A279" s="14"/>
      <c r="C279" s="4"/>
      <c r="D279" s="4"/>
    </row>
    <row r="280" spans="1:4" ht="15.75" x14ac:dyDescent="0.25">
      <c r="B280" s="35"/>
      <c r="C280" s="44" t="s">
        <v>21</v>
      </c>
      <c r="D280" s="45" t="s">
        <v>0</v>
      </c>
    </row>
    <row r="281" spans="1:4" ht="15.75" x14ac:dyDescent="0.25">
      <c r="B281" s="35"/>
      <c r="C281" s="46" t="s">
        <v>20</v>
      </c>
      <c r="D281" s="47" t="s">
        <v>20</v>
      </c>
    </row>
    <row r="282" spans="1:4" ht="16.5" thickBot="1" x14ac:dyDescent="0.3">
      <c r="B282" s="35"/>
      <c r="C282" s="48" t="str">
        <f>SchoolYear-2&amp;"-"&amp;SchoolYear-1</f>
        <v>2023-2024</v>
      </c>
      <c r="D282" s="75" t="str">
        <f>SchoolYear-1&amp;"-"&amp;SchoolYear</f>
        <v>2024-2025</v>
      </c>
    </row>
    <row r="283" spans="1:4" ht="15.75" x14ac:dyDescent="0.25">
      <c r="A283" s="28" t="s">
        <v>55</v>
      </c>
      <c r="B283" s="16"/>
      <c r="C283" s="36"/>
      <c r="D283" s="37"/>
    </row>
    <row r="284" spans="1:4" ht="15.75" x14ac:dyDescent="0.25">
      <c r="A284" s="31" t="s">
        <v>54</v>
      </c>
      <c r="B284" s="16"/>
      <c r="C284" s="1"/>
      <c r="D284" s="36"/>
    </row>
    <row r="285" spans="1:4" ht="15.75" x14ac:dyDescent="0.25">
      <c r="A285" s="49" t="s">
        <v>53</v>
      </c>
      <c r="B285" s="16"/>
      <c r="C285" s="68"/>
      <c r="D285" s="68"/>
    </row>
    <row r="286" spans="1:4" ht="15.75" x14ac:dyDescent="0.25">
      <c r="A286" s="31" t="s">
        <v>52</v>
      </c>
      <c r="B286" s="16"/>
      <c r="C286" s="1"/>
      <c r="D286" s="1"/>
    </row>
    <row r="287" spans="1:4" ht="15.75" x14ac:dyDescent="0.25">
      <c r="A287" s="49" t="s">
        <v>211</v>
      </c>
      <c r="B287" s="16"/>
      <c r="C287" s="68"/>
      <c r="D287" s="68"/>
    </row>
    <row r="288" spans="1:4" ht="15.75" x14ac:dyDescent="0.25">
      <c r="A288" s="49" t="s">
        <v>212</v>
      </c>
      <c r="B288" s="16"/>
      <c r="C288" s="68"/>
      <c r="D288" s="68"/>
    </row>
    <row r="289" spans="1:4" ht="15.75" x14ac:dyDescent="0.25">
      <c r="A289" s="49" t="s">
        <v>259</v>
      </c>
      <c r="B289" s="16"/>
      <c r="C289" s="91"/>
      <c r="D289" s="68"/>
    </row>
    <row r="290" spans="1:4" ht="15.75" x14ac:dyDescent="0.25">
      <c r="A290" s="49" t="s">
        <v>213</v>
      </c>
      <c r="B290" s="16"/>
      <c r="C290" s="68"/>
      <c r="D290" s="68"/>
    </row>
    <row r="291" spans="1:4" ht="15.75" x14ac:dyDescent="0.25">
      <c r="A291" s="49" t="s">
        <v>214</v>
      </c>
      <c r="B291" s="16"/>
      <c r="C291" s="68"/>
      <c r="D291" s="68"/>
    </row>
    <row r="292" spans="1:4" ht="15.75" x14ac:dyDescent="0.25">
      <c r="A292" s="49" t="s">
        <v>215</v>
      </c>
      <c r="B292" s="16"/>
      <c r="C292" s="68"/>
      <c r="D292" s="68"/>
    </row>
    <row r="293" spans="1:4" ht="15.75" x14ac:dyDescent="0.25">
      <c r="A293" s="49" t="s">
        <v>216</v>
      </c>
      <c r="B293" s="16"/>
      <c r="C293" s="68"/>
      <c r="D293" s="68"/>
    </row>
    <row r="294" spans="1:4" ht="15.75" x14ac:dyDescent="0.25">
      <c r="A294" s="49" t="s">
        <v>217</v>
      </c>
      <c r="B294" s="16"/>
      <c r="C294" s="68"/>
      <c r="D294" s="68"/>
    </row>
    <row r="295" spans="1:4" ht="15.75" x14ac:dyDescent="0.25">
      <c r="A295" s="31" t="s">
        <v>51</v>
      </c>
      <c r="C295" s="27"/>
      <c r="D295" s="27"/>
    </row>
    <row r="296" spans="1:4" x14ac:dyDescent="0.25">
      <c r="A296" s="49" t="s">
        <v>50</v>
      </c>
      <c r="C296" s="68"/>
      <c r="D296" s="68"/>
    </row>
    <row r="297" spans="1:4" x14ac:dyDescent="0.25">
      <c r="A297" s="49" t="s">
        <v>49</v>
      </c>
      <c r="C297" s="68"/>
      <c r="D297" s="68"/>
    </row>
    <row r="298" spans="1:4" x14ac:dyDescent="0.25">
      <c r="A298" s="49" t="s">
        <v>48</v>
      </c>
      <c r="C298" s="68"/>
      <c r="D298" s="68"/>
    </row>
    <row r="299" spans="1:4" x14ac:dyDescent="0.25">
      <c r="A299" s="49" t="s">
        <v>47</v>
      </c>
      <c r="C299" s="68"/>
      <c r="D299" s="68"/>
    </row>
    <row r="300" spans="1:4" x14ac:dyDescent="0.25">
      <c r="A300" s="49" t="s">
        <v>46</v>
      </c>
      <c r="C300" s="68"/>
      <c r="D300" s="68"/>
    </row>
    <row r="301" spans="1:4" x14ac:dyDescent="0.25">
      <c r="A301" s="49" t="s">
        <v>45</v>
      </c>
      <c r="C301" s="68"/>
      <c r="D301" s="68"/>
    </row>
    <row r="302" spans="1:4" x14ac:dyDescent="0.25">
      <c r="A302" s="31" t="s">
        <v>44</v>
      </c>
      <c r="C302" s="36"/>
      <c r="D302" s="36"/>
    </row>
    <row r="303" spans="1:4" x14ac:dyDescent="0.25">
      <c r="A303" s="49" t="s">
        <v>43</v>
      </c>
      <c r="C303" s="68"/>
      <c r="D303" s="68"/>
    </row>
    <row r="304" spans="1:4" x14ac:dyDescent="0.25">
      <c r="A304" s="49" t="s">
        <v>42</v>
      </c>
      <c r="C304" s="68"/>
      <c r="D304" s="68"/>
    </row>
    <row r="305" spans="1:4" x14ac:dyDescent="0.25">
      <c r="A305" s="49" t="s">
        <v>41</v>
      </c>
      <c r="C305" s="68"/>
      <c r="D305" s="68"/>
    </row>
    <row r="306" spans="1:4" x14ac:dyDescent="0.25">
      <c r="A306" s="49" t="s">
        <v>273</v>
      </c>
      <c r="C306" s="68"/>
      <c r="D306" s="68"/>
    </row>
    <row r="307" spans="1:4" x14ac:dyDescent="0.25">
      <c r="A307" s="49" t="s">
        <v>40</v>
      </c>
      <c r="C307" s="68"/>
      <c r="D307" s="68"/>
    </row>
    <row r="308" spans="1:4" x14ac:dyDescent="0.25">
      <c r="A308" s="49" t="s">
        <v>39</v>
      </c>
      <c r="C308" s="68"/>
      <c r="D308" s="68"/>
    </row>
    <row r="309" spans="1:4" x14ac:dyDescent="0.25">
      <c r="A309" s="49" t="s">
        <v>278</v>
      </c>
      <c r="C309" s="68"/>
      <c r="D309" s="68"/>
    </row>
    <row r="310" spans="1:4" x14ac:dyDescent="0.25">
      <c r="A310" s="49" t="s">
        <v>38</v>
      </c>
      <c r="C310" s="68"/>
      <c r="D310" s="68"/>
    </row>
    <row r="311" spans="1:4" x14ac:dyDescent="0.25">
      <c r="A311" s="49" t="s">
        <v>242</v>
      </c>
      <c r="C311" s="68"/>
      <c r="D311" s="68"/>
    </row>
    <row r="312" spans="1:4" x14ac:dyDescent="0.25">
      <c r="A312" s="49" t="s">
        <v>37</v>
      </c>
      <c r="C312" s="68"/>
      <c r="D312" s="68"/>
    </row>
    <row r="313" spans="1:4" x14ac:dyDescent="0.25">
      <c r="A313" s="49" t="s">
        <v>36</v>
      </c>
      <c r="C313" s="68"/>
      <c r="D313" s="68"/>
    </row>
    <row r="314" spans="1:4" x14ac:dyDescent="0.25">
      <c r="A314" s="49" t="s">
        <v>35</v>
      </c>
      <c r="C314" s="68"/>
      <c r="D314" s="68"/>
    </row>
    <row r="315" spans="1:4" x14ac:dyDescent="0.25">
      <c r="A315" s="49" t="s">
        <v>34</v>
      </c>
      <c r="C315" s="68"/>
      <c r="D315" s="68"/>
    </row>
    <row r="316" spans="1:4" x14ac:dyDescent="0.25">
      <c r="A316" s="49" t="s">
        <v>33</v>
      </c>
      <c r="C316" s="68"/>
      <c r="D316" s="68"/>
    </row>
    <row r="317" spans="1:4" x14ac:dyDescent="0.25">
      <c r="A317" s="49" t="s">
        <v>32</v>
      </c>
      <c r="C317" s="68"/>
      <c r="D317" s="68"/>
    </row>
    <row r="318" spans="1:4" x14ac:dyDescent="0.25">
      <c r="A318" s="49" t="s">
        <v>31</v>
      </c>
      <c r="C318" s="68"/>
      <c r="D318" s="68"/>
    </row>
    <row r="319" spans="1:4" x14ac:dyDescent="0.25">
      <c r="A319" s="49" t="s">
        <v>30</v>
      </c>
      <c r="C319" s="68"/>
      <c r="D319" s="68"/>
    </row>
    <row r="320" spans="1:4" x14ac:dyDescent="0.25">
      <c r="A320" s="31" t="s">
        <v>29</v>
      </c>
      <c r="C320" s="36"/>
      <c r="D320" s="36"/>
    </row>
    <row r="321" spans="1:4" x14ac:dyDescent="0.25">
      <c r="A321" s="49" t="s">
        <v>241</v>
      </c>
      <c r="C321" s="68"/>
      <c r="D321" s="68"/>
    </row>
    <row r="322" spans="1:4" x14ac:dyDescent="0.25">
      <c r="A322" s="49" t="s">
        <v>28</v>
      </c>
      <c r="C322" s="68"/>
      <c r="D322" s="68"/>
    </row>
    <row r="323" spans="1:4" x14ac:dyDescent="0.25">
      <c r="A323" s="31" t="s">
        <v>27</v>
      </c>
      <c r="C323" s="68"/>
      <c r="D323" s="68"/>
    </row>
    <row r="324" spans="1:4" x14ac:dyDescent="0.25">
      <c r="A324" s="31" t="s">
        <v>26</v>
      </c>
      <c r="C324" s="36"/>
      <c r="D324" s="36"/>
    </row>
    <row r="325" spans="1:4" x14ac:dyDescent="0.25">
      <c r="A325" s="49" t="s">
        <v>25</v>
      </c>
      <c r="C325" s="68"/>
      <c r="D325" s="68"/>
    </row>
    <row r="326" spans="1:4" x14ac:dyDescent="0.25">
      <c r="A326" s="49" t="s">
        <v>240</v>
      </c>
      <c r="C326" s="68"/>
      <c r="D326" s="68"/>
    </row>
    <row r="327" spans="1:4" x14ac:dyDescent="0.25">
      <c r="A327" s="49" t="s">
        <v>222</v>
      </c>
      <c r="C327" s="68"/>
      <c r="D327" s="68"/>
    </row>
    <row r="328" spans="1:4" x14ac:dyDescent="0.25">
      <c r="A328" s="49"/>
      <c r="C328" s="36"/>
      <c r="D328" s="36"/>
    </row>
    <row r="329" spans="1:4" x14ac:dyDescent="0.25">
      <c r="A329" s="28" t="s">
        <v>24</v>
      </c>
      <c r="C329" s="30">
        <f>SUM(C285,C287:C294,C296:C301,C303:C319,C321:C323,C325:C327)</f>
        <v>0</v>
      </c>
      <c r="D329" s="30">
        <f>SUM(D285,D287:D294,D296:D301,D303:D319,D321:D323,D325:D327)</f>
        <v>0</v>
      </c>
    </row>
    <row r="330" spans="1:4" x14ac:dyDescent="0.25">
      <c r="A330" s="28"/>
      <c r="C330" s="36"/>
      <c r="D330" s="70" t="s">
        <v>206</v>
      </c>
    </row>
    <row r="331" spans="1:4" ht="15.75" x14ac:dyDescent="0.25">
      <c r="A331" s="11" t="s">
        <v>23</v>
      </c>
      <c r="B331" s="12"/>
      <c r="C331" s="39"/>
      <c r="D331" s="12"/>
    </row>
    <row r="332" spans="1:4" ht="15.75" x14ac:dyDescent="0.25">
      <c r="A332" s="11" t="s">
        <v>22</v>
      </c>
      <c r="B332" s="12"/>
      <c r="C332" s="13"/>
      <c r="D332" s="13"/>
    </row>
    <row r="333" spans="1:4" ht="15.75" x14ac:dyDescent="0.25">
      <c r="A333" s="11" t="str">
        <f>"Ending June 30, "&amp;SchoolYear</f>
        <v>Ending June 30, 2025</v>
      </c>
      <c r="B333" s="12"/>
      <c r="C333" s="13"/>
      <c r="D333" s="13"/>
    </row>
    <row r="334" spans="1:4" x14ac:dyDescent="0.25">
      <c r="A334" s="28"/>
      <c r="C334" s="36"/>
      <c r="D334" s="1"/>
    </row>
    <row r="335" spans="1:4" ht="18.75" x14ac:dyDescent="0.3">
      <c r="A335" s="15" t="s">
        <v>0</v>
      </c>
      <c r="B335" s="12"/>
      <c r="C335" s="13"/>
      <c r="D335" s="13"/>
    </row>
    <row r="336" spans="1:4" ht="16.5" thickBot="1" x14ac:dyDescent="0.3">
      <c r="A336" s="14"/>
      <c r="C336" s="4"/>
      <c r="D336" s="4"/>
    </row>
    <row r="337" spans="1:4" ht="15.75" x14ac:dyDescent="0.25">
      <c r="B337" s="35"/>
      <c r="C337" s="44" t="s">
        <v>21</v>
      </c>
      <c r="D337" s="45" t="s">
        <v>0</v>
      </c>
    </row>
    <row r="338" spans="1:4" ht="15.75" x14ac:dyDescent="0.25">
      <c r="B338" s="35"/>
      <c r="C338" s="46" t="s">
        <v>20</v>
      </c>
      <c r="D338" s="47" t="s">
        <v>20</v>
      </c>
    </row>
    <row r="339" spans="1:4" ht="16.5" thickBot="1" x14ac:dyDescent="0.3">
      <c r="B339" s="35"/>
      <c r="C339" s="48" t="str">
        <f>SchoolYear-2&amp;"-"&amp;SchoolYear-1</f>
        <v>2023-2024</v>
      </c>
      <c r="D339" s="75" t="str">
        <f>SchoolYear-1&amp;"-"&amp;SchoolYear</f>
        <v>2024-2025</v>
      </c>
    </row>
    <row r="340" spans="1:4" ht="15.75" x14ac:dyDescent="0.25">
      <c r="A340" s="28" t="s">
        <v>19</v>
      </c>
      <c r="C340" s="27"/>
      <c r="D340" s="27"/>
    </row>
    <row r="341" spans="1:4" ht="15.75" x14ac:dyDescent="0.25">
      <c r="A341" s="28"/>
      <c r="C341" s="27"/>
      <c r="D341" s="27"/>
    </row>
    <row r="342" spans="1:4" x14ac:dyDescent="0.25">
      <c r="A342" s="31" t="s">
        <v>18</v>
      </c>
      <c r="C342" s="68"/>
      <c r="D342" s="68"/>
    </row>
    <row r="343" spans="1:4" x14ac:dyDescent="0.25">
      <c r="A343" s="31" t="s">
        <v>17</v>
      </c>
      <c r="C343" s="68"/>
      <c r="D343" s="68"/>
    </row>
    <row r="344" spans="1:4" x14ac:dyDescent="0.25">
      <c r="A344" s="31" t="s">
        <v>16</v>
      </c>
      <c r="C344" s="68"/>
      <c r="D344" s="68"/>
    </row>
    <row r="345" spans="1:4" x14ac:dyDescent="0.25">
      <c r="A345" s="31" t="s">
        <v>272</v>
      </c>
      <c r="C345" s="68"/>
      <c r="D345" s="68"/>
    </row>
    <row r="346" spans="1:4" x14ac:dyDescent="0.25">
      <c r="A346" s="31" t="s">
        <v>15</v>
      </c>
      <c r="C346" s="68"/>
      <c r="D346" s="68"/>
    </row>
    <row r="347" spans="1:4" x14ac:dyDescent="0.25">
      <c r="A347" s="31" t="s">
        <v>14</v>
      </c>
      <c r="C347" s="68"/>
      <c r="D347" s="68"/>
    </row>
    <row r="348" spans="1:4" x14ac:dyDescent="0.25">
      <c r="A348" s="31" t="s">
        <v>13</v>
      </c>
      <c r="C348" s="68"/>
      <c r="D348" s="68"/>
    </row>
    <row r="349" spans="1:4" x14ac:dyDescent="0.25">
      <c r="A349" s="31"/>
      <c r="C349" s="37"/>
      <c r="D349" s="37"/>
    </row>
    <row r="350" spans="1:4" x14ac:dyDescent="0.25">
      <c r="A350" s="28" t="s">
        <v>12</v>
      </c>
      <c r="C350" s="30">
        <f>SUM(C342:C348)</f>
        <v>0</v>
      </c>
      <c r="D350" s="30">
        <f>SUM(D342:D348)</f>
        <v>0</v>
      </c>
    </row>
    <row r="351" spans="1:4" x14ac:dyDescent="0.25">
      <c r="A351" s="26"/>
      <c r="C351" s="36"/>
      <c r="D351" s="36"/>
    </row>
    <row r="352" spans="1:4" x14ac:dyDescent="0.25">
      <c r="A352" s="28" t="s">
        <v>11</v>
      </c>
      <c r="C352" s="30">
        <f>SUM(C350,C329,C271,C253,C234)</f>
        <v>0</v>
      </c>
      <c r="D352" s="30">
        <f>SUM(D350,D329,D271,D253,D234)</f>
        <v>0</v>
      </c>
    </row>
    <row r="353" spans="1:4" x14ac:dyDescent="0.25">
      <c r="A353" s="6"/>
      <c r="C353" s="37"/>
      <c r="D353" s="37"/>
    </row>
    <row r="354" spans="1:4" ht="18.75" x14ac:dyDescent="0.3">
      <c r="A354" s="56"/>
      <c r="C354" s="37"/>
      <c r="D354" s="37"/>
    </row>
    <row r="355" spans="1:4" ht="18.75" x14ac:dyDescent="0.3">
      <c r="A355" s="56"/>
      <c r="C355" s="37"/>
      <c r="D355" s="37"/>
    </row>
    <row r="356" spans="1:4" ht="18.75" x14ac:dyDescent="0.3">
      <c r="A356" s="56"/>
      <c r="C356" s="37"/>
      <c r="D356" s="37"/>
    </row>
    <row r="357" spans="1:4" ht="18.75" x14ac:dyDescent="0.3">
      <c r="A357" s="57" t="s">
        <v>10</v>
      </c>
      <c r="B357" s="12"/>
      <c r="C357" s="39"/>
      <c r="D357" s="39"/>
    </row>
    <row r="358" spans="1:4" ht="15.75" x14ac:dyDescent="0.25">
      <c r="A358" s="14"/>
      <c r="C358" s="4"/>
      <c r="D358" s="4"/>
    </row>
    <row r="359" spans="1:4" ht="15.75" x14ac:dyDescent="0.25">
      <c r="A359" s="14"/>
      <c r="C359" s="37"/>
      <c r="D359" s="37"/>
    </row>
    <row r="360" spans="1:4" x14ac:dyDescent="0.25">
      <c r="A360" s="28" t="str">
        <f>"Beginning Balance, July 1, "&amp;SchoolYear-1</f>
        <v>Beginning Balance, July 1, 2024</v>
      </c>
      <c r="B360" s="26"/>
      <c r="C360" s="36"/>
      <c r="D360" s="66"/>
    </row>
    <row r="361" spans="1:4" x14ac:dyDescent="0.25">
      <c r="A361" s="26"/>
      <c r="B361" s="26"/>
      <c r="C361" s="36"/>
      <c r="D361" s="36"/>
    </row>
    <row r="362" spans="1:4" x14ac:dyDescent="0.25">
      <c r="A362" s="31" t="s">
        <v>9</v>
      </c>
      <c r="B362" s="26" t="s">
        <v>4</v>
      </c>
      <c r="C362" s="36"/>
      <c r="D362" s="30">
        <f>+D234</f>
        <v>0</v>
      </c>
    </row>
    <row r="363" spans="1:4" x14ac:dyDescent="0.25">
      <c r="A363" s="31" t="s">
        <v>8</v>
      </c>
      <c r="B363" s="26" t="s">
        <v>4</v>
      </c>
      <c r="C363" s="36"/>
      <c r="D363" s="30">
        <f>+D253</f>
        <v>0</v>
      </c>
    </row>
    <row r="364" spans="1:4" x14ac:dyDescent="0.25">
      <c r="A364" s="31" t="s">
        <v>7</v>
      </c>
      <c r="B364" s="26" t="s">
        <v>4</v>
      </c>
      <c r="C364" s="36"/>
      <c r="D364" s="30">
        <f>+D271</f>
        <v>0</v>
      </c>
    </row>
    <row r="365" spans="1:4" x14ac:dyDescent="0.25">
      <c r="A365" s="31" t="s">
        <v>6</v>
      </c>
      <c r="B365" s="26" t="s">
        <v>4</v>
      </c>
      <c r="C365" s="36"/>
      <c r="D365" s="30">
        <f>+D329</f>
        <v>0</v>
      </c>
    </row>
    <row r="366" spans="1:4" x14ac:dyDescent="0.25">
      <c r="A366" s="31" t="s">
        <v>5</v>
      </c>
      <c r="B366" s="26" t="s">
        <v>4</v>
      </c>
      <c r="C366" s="36"/>
      <c r="D366" s="30">
        <f>+D350</f>
        <v>0</v>
      </c>
    </row>
    <row r="367" spans="1:4" x14ac:dyDescent="0.25">
      <c r="A367" s="26"/>
      <c r="B367" s="26"/>
      <c r="C367" s="36"/>
      <c r="D367" s="36"/>
    </row>
    <row r="368" spans="1:4" x14ac:dyDescent="0.25">
      <c r="A368" s="28" t="s">
        <v>3</v>
      </c>
      <c r="B368" s="26"/>
      <c r="C368" s="36"/>
      <c r="D368" s="30">
        <f>SUM(D362:D366)</f>
        <v>0</v>
      </c>
    </row>
    <row r="369" spans="1:4" x14ac:dyDescent="0.25">
      <c r="A369" s="26"/>
      <c r="B369" s="26"/>
      <c r="C369" s="36"/>
      <c r="D369" s="36"/>
    </row>
    <row r="370" spans="1:4" x14ac:dyDescent="0.25">
      <c r="A370" s="28" t="s">
        <v>2</v>
      </c>
      <c r="B370" s="26"/>
      <c r="C370" s="36"/>
      <c r="D370" s="30">
        <f>SUM(D368,D360)</f>
        <v>0</v>
      </c>
    </row>
    <row r="371" spans="1:4" x14ac:dyDescent="0.25">
      <c r="A371" s="28"/>
      <c r="B371" s="26"/>
      <c r="C371" s="36"/>
      <c r="D371" s="36"/>
    </row>
    <row r="372" spans="1:4" x14ac:dyDescent="0.25">
      <c r="A372" s="28" t="s">
        <v>1</v>
      </c>
      <c r="B372" s="26"/>
      <c r="C372" s="36"/>
      <c r="D372" s="30">
        <f>+D165</f>
        <v>0</v>
      </c>
    </row>
    <row r="373" spans="1:4" x14ac:dyDescent="0.25">
      <c r="A373" s="28"/>
      <c r="B373" s="26"/>
      <c r="C373" s="36"/>
      <c r="D373" s="36"/>
    </row>
    <row r="374" spans="1:4" x14ac:dyDescent="0.25">
      <c r="A374" s="28" t="str">
        <f>"Estimated Ending Balance, June 30, "&amp;SchoolYear</f>
        <v>Estimated Ending Balance, June 30, 2025</v>
      </c>
      <c r="B374" s="26"/>
      <c r="C374" s="36"/>
      <c r="D374" s="58">
        <f>+D370-D372</f>
        <v>0</v>
      </c>
    </row>
    <row r="375" spans="1:4" ht="15.75" x14ac:dyDescent="0.25">
      <c r="A375" s="14"/>
      <c r="C375" s="59"/>
      <c r="D375" s="80"/>
    </row>
    <row r="376" spans="1:4" x14ac:dyDescent="0.25">
      <c r="D376" s="69" t="s">
        <v>207</v>
      </c>
    </row>
    <row r="377" spans="1:4" ht="18.75" x14ac:dyDescent="0.3">
      <c r="A377" s="57" t="s">
        <v>229</v>
      </c>
      <c r="B377" s="12"/>
      <c r="C377" s="39"/>
      <c r="D377" s="39"/>
    </row>
    <row r="378" spans="1:4" s="10" customFormat="1" ht="12.75" x14ac:dyDescent="0.2">
      <c r="A378" s="88"/>
      <c r="B378" s="88"/>
      <c r="C378" s="88"/>
      <c r="D378" s="88"/>
    </row>
    <row r="379" spans="1:4" s="10" customFormat="1" ht="12.75" x14ac:dyDescent="0.2">
      <c r="A379" s="88"/>
      <c r="B379" s="88"/>
      <c r="C379" s="88"/>
      <c r="D379" s="88"/>
    </row>
    <row r="380" spans="1:4" s="10" customFormat="1" ht="12.75" x14ac:dyDescent="0.2">
      <c r="A380" s="88"/>
      <c r="B380" s="88"/>
      <c r="C380" s="88"/>
      <c r="D380" s="88"/>
    </row>
    <row r="381" spans="1:4" s="10" customFormat="1" ht="12.75" x14ac:dyDescent="0.2">
      <c r="A381" s="88"/>
      <c r="B381" s="88"/>
      <c r="C381" s="88"/>
      <c r="D381" s="88"/>
    </row>
    <row r="382" spans="1:4" s="10" customFormat="1" ht="12.75" x14ac:dyDescent="0.2">
      <c r="A382" s="10" t="s">
        <v>232</v>
      </c>
    </row>
    <row r="383" spans="1:4" s="10" customFormat="1" ht="12.75" x14ac:dyDescent="0.2"/>
    <row r="384" spans="1:4" s="10" customFormat="1" ht="12.75" x14ac:dyDescent="0.2"/>
    <row r="385" spans="1:5" x14ac:dyDescent="0.25">
      <c r="A385" s="10" t="str">
        <f>SchoolYear-1&amp;" Taxable Valuation"</f>
        <v>2024 Taxable Valuation</v>
      </c>
      <c r="B385" s="12"/>
      <c r="C385" s="39"/>
      <c r="D385" s="79"/>
    </row>
    <row r="386" spans="1:5" s="10" customFormat="1" ht="12.75" x14ac:dyDescent="0.2"/>
    <row r="387" spans="1:5" s="10" customFormat="1" ht="12.75" x14ac:dyDescent="0.2"/>
    <row r="388" spans="1:5" s="10" customFormat="1" ht="12.75" x14ac:dyDescent="0.2"/>
    <row r="389" spans="1:5" x14ac:dyDescent="0.25">
      <c r="A389" s="86" t="s">
        <v>233</v>
      </c>
      <c r="B389" s="82"/>
      <c r="C389" s="83"/>
      <c r="D389" s="60" t="s">
        <v>194</v>
      </c>
    </row>
    <row r="390" spans="1:5" x14ac:dyDescent="0.25">
      <c r="A390" s="29" t="s">
        <v>234</v>
      </c>
      <c r="B390" s="62"/>
      <c r="C390" s="59"/>
      <c r="D390" s="61">
        <f>ROUND(TaxValue*GFLevyCap/1000,2)</f>
        <v>0</v>
      </c>
    </row>
    <row r="391" spans="1:5" x14ac:dyDescent="0.25">
      <c r="A391" s="29" t="s">
        <v>225</v>
      </c>
      <c r="B391" s="62"/>
      <c r="C391" s="62"/>
      <c r="D391" s="66"/>
      <c r="E391" s="76"/>
    </row>
    <row r="392" spans="1:5" x14ac:dyDescent="0.25">
      <c r="A392" s="29" t="s">
        <v>275</v>
      </c>
      <c r="B392" s="62"/>
      <c r="C392" s="62"/>
      <c r="D392" s="61"/>
    </row>
    <row r="393" spans="1:5" x14ac:dyDescent="0.25">
      <c r="A393" s="29" t="s">
        <v>235</v>
      </c>
      <c r="B393" s="62"/>
      <c r="C393" s="62"/>
      <c r="D393" s="61">
        <f>MIN(D392,D390)</f>
        <v>0</v>
      </c>
    </row>
    <row r="394" spans="1:5" x14ac:dyDescent="0.25">
      <c r="A394" s="29"/>
      <c r="B394" s="62"/>
      <c r="C394" s="62"/>
      <c r="D394" s="62"/>
    </row>
    <row r="395" spans="1:5" x14ac:dyDescent="0.25">
      <c r="A395" s="10"/>
      <c r="B395" s="62"/>
      <c r="C395" s="62"/>
      <c r="D395" s="62"/>
    </row>
    <row r="396" spans="1:5" x14ac:dyDescent="0.25">
      <c r="A396" s="86" t="s">
        <v>230</v>
      </c>
      <c r="B396" s="62"/>
      <c r="C396" s="62"/>
      <c r="D396" s="60" t="s">
        <v>194</v>
      </c>
    </row>
    <row r="397" spans="1:5" x14ac:dyDescent="0.25">
      <c r="A397" s="29" t="s">
        <v>228</v>
      </c>
      <c r="B397" s="6"/>
      <c r="C397" s="1"/>
      <c r="D397" s="66"/>
    </row>
    <row r="398" spans="1:5" x14ac:dyDescent="0.25">
      <c r="A398" s="87" t="s">
        <v>227</v>
      </c>
      <c r="B398" s="6"/>
      <c r="C398" s="62"/>
      <c r="D398" s="1"/>
    </row>
    <row r="399" spans="1:5" x14ac:dyDescent="0.25">
      <c r="A399" s="10"/>
      <c r="B399" s="62"/>
      <c r="C399" s="62"/>
      <c r="D399" s="62"/>
    </row>
    <row r="400" spans="1:5" x14ac:dyDescent="0.25">
      <c r="A400" s="10"/>
      <c r="B400" s="62"/>
      <c r="C400" s="62"/>
      <c r="D400" s="62"/>
    </row>
    <row r="401" spans="1:5" x14ac:dyDescent="0.25">
      <c r="A401" s="86" t="s">
        <v>265</v>
      </c>
      <c r="B401" s="82"/>
      <c r="C401" s="84" t="s">
        <v>226</v>
      </c>
      <c r="D401" s="98" t="s">
        <v>194</v>
      </c>
    </row>
    <row r="402" spans="1:5" x14ac:dyDescent="0.25">
      <c r="A402" s="29" t="s">
        <v>271</v>
      </c>
      <c r="C402" s="66"/>
      <c r="D402" s="61">
        <f>ROUND($C402/1000*TaxValue,2)</f>
        <v>0</v>
      </c>
    </row>
    <row r="403" spans="1:5" x14ac:dyDescent="0.25">
      <c r="A403" s="29" t="s">
        <v>231</v>
      </c>
      <c r="C403" s="61">
        <v>40</v>
      </c>
      <c r="D403" s="61">
        <f>ROUND(IF(C402=0,0,C403/1000*TaxValue),2)</f>
        <v>0</v>
      </c>
    </row>
    <row r="404" spans="1:5" x14ac:dyDescent="0.25">
      <c r="A404" s="29" t="s">
        <v>268</v>
      </c>
      <c r="C404" s="85"/>
      <c r="D404" s="61">
        <f>MAX(0,+D402-D403)</f>
        <v>0</v>
      </c>
    </row>
    <row r="405" spans="1:5" x14ac:dyDescent="0.25">
      <c r="A405" s="29"/>
      <c r="B405" s="63"/>
      <c r="C405" s="84" t="s">
        <v>226</v>
      </c>
      <c r="D405" s="60" t="s">
        <v>194</v>
      </c>
    </row>
    <row r="406" spans="1:5" x14ac:dyDescent="0.25">
      <c r="A406" s="29" t="s">
        <v>269</v>
      </c>
      <c r="B406" s="63"/>
      <c r="C406" s="66"/>
      <c r="D406" s="61">
        <f>ROUND($C406/1000*TaxValue,2)</f>
        <v>0</v>
      </c>
    </row>
    <row r="407" spans="1:5" x14ac:dyDescent="0.25">
      <c r="A407" s="6"/>
      <c r="B407" s="63"/>
      <c r="C407" s="62"/>
      <c r="D407" s="62"/>
    </row>
    <row r="408" spans="1:5" x14ac:dyDescent="0.25">
      <c r="A408" s="6" t="s">
        <v>277</v>
      </c>
      <c r="B408" s="99"/>
      <c r="C408" s="62"/>
      <c r="D408" s="62"/>
    </row>
    <row r="409" spans="1:5" x14ac:dyDescent="0.25">
      <c r="A409" s="6"/>
      <c r="B409" s="6"/>
      <c r="C409" s="62"/>
      <c r="D409" s="62"/>
    </row>
    <row r="410" spans="1:5" x14ac:dyDescent="0.25">
      <c r="A410" s="8"/>
      <c r="B410" s="6"/>
      <c r="C410" s="62"/>
      <c r="D410" s="1"/>
    </row>
    <row r="411" spans="1:5" x14ac:dyDescent="0.25">
      <c r="A411" s="6" t="s">
        <v>270</v>
      </c>
      <c r="B411" s="6"/>
      <c r="C411" s="64"/>
      <c r="D411" s="61">
        <f>MAX(D393,D397,D404,D406)</f>
        <v>0</v>
      </c>
    </row>
    <row r="412" spans="1:5" x14ac:dyDescent="0.25">
      <c r="A412" s="6"/>
      <c r="B412" s="6"/>
      <c r="C412" s="64"/>
      <c r="D412" s="62"/>
    </row>
    <row r="413" spans="1:5" x14ac:dyDescent="0.25">
      <c r="C413" s="1"/>
      <c r="D413" s="1"/>
      <c r="E413" s="76"/>
    </row>
    <row r="414" spans="1:5" x14ac:dyDescent="0.25">
      <c r="A414" s="6"/>
      <c r="B414" s="6"/>
      <c r="C414" s="64"/>
    </row>
    <row r="415" spans="1:5" x14ac:dyDescent="0.25">
      <c r="A415" s="6"/>
      <c r="B415" s="6"/>
      <c r="C415" s="64"/>
    </row>
  </sheetData>
  <dataValidations disablePrompts="1" count="3">
    <dataValidation type="decimal" allowBlank="1" showInputMessage="1" showErrorMessage="1" promptTitle="General fund levy" prompt="Cannot exceed amount on page 9, section D." sqref="D198" xr:uid="{00000000-0002-0000-0000-000000000000}">
      <formula1>0</formula1>
      <formula2>D411</formula2>
    </dataValidation>
    <dataValidation type="decimal" allowBlank="1" showInputMessage="1" showErrorMessage="1" promptTitle="Miscellaneous levy" prompt="Cannot exceed 12 mills times taxable valuation." sqref="D200:D201" xr:uid="{00000000-0002-0000-0000-000001000000}">
      <formula1>0</formula1>
      <formula2>ROUND(TaxValue*12/1000,2)</formula2>
    </dataValidation>
    <dataValidation type="decimal" operator="greaterThan" allowBlank="1" showInputMessage="1" showErrorMessage="1" promptTitle="Tuition levy" prompt="Cannot exceed amount necessary for payment of tuition under 15.1-29-15." sqref="D199" xr:uid="{00000000-0002-0000-0000-000002000000}">
      <formula1>0</formula1>
    </dataValidation>
  </dataValidations>
  <pageMargins left="0.25" right="0.25" top="0.2" bottom="0.2" header="0" footer="0"/>
  <pageSetup scale="89" orientation="portrait" r:id="rId1"/>
  <rowBreaks count="8" manualBreakCount="8">
    <brk id="47" max="16383" man="1"/>
    <brk id="94" max="16383" man="1"/>
    <brk id="142" max="16383" man="1"/>
    <brk id="185" max="16383" man="1"/>
    <brk id="235" max="16383" man="1"/>
    <brk id="272" max="16383" man="1"/>
    <brk id="329" max="4" man="1"/>
    <brk id="37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SFN 9149</vt:lpstr>
      <vt:lpstr>ClearExpenditures</vt:lpstr>
      <vt:lpstr>ClearRevenue</vt:lpstr>
      <vt:lpstr>'SFN 9149'!Print_Area</vt:lpstr>
      <vt:lpstr>TaxValue</vt:lpstr>
    </vt:vector>
  </TitlesOfParts>
  <Company>ND Dept of Public Instruction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Coleman</dc:creator>
  <cp:lastModifiedBy>Tescher, Adam J.</cp:lastModifiedBy>
  <cp:lastPrinted>2018-04-27T15:50:38Z</cp:lastPrinted>
  <dcterms:created xsi:type="dcterms:W3CDTF">2008-09-10T20:41:54Z</dcterms:created>
  <dcterms:modified xsi:type="dcterms:W3CDTF">2024-05-24T12:36:38Z</dcterms:modified>
</cp:coreProperties>
</file>