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Department\Website - New\Calculators\"/>
    </mc:Choice>
  </mc:AlternateContent>
  <xr:revisionPtr revIDLastSave="0" documentId="8_{74ED3029-420C-4F94-9D5E-890719B6114C}" xr6:coauthVersionLast="47" xr6:coauthVersionMax="47" xr10:uidLastSave="{00000000-0000-0000-0000-000000000000}"/>
  <workbookProtection workbookPassword="E53B" lockStructure="1"/>
  <bookViews>
    <workbookView showSheetTabs="0" xWindow="-120" yWindow="-120" windowWidth="29040" windowHeight="17790" xr2:uid="{00000000-000D-0000-FFFF-FFFF00000000}"/>
  </bookViews>
  <sheets>
    <sheet name="Assessment Calculator"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'Assessment Calculator'!$A$1:$H$53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2" l="1"/>
  <c r="F21" i="2"/>
  <c r="J28" i="2" l="1"/>
  <c r="J40" i="2" l="1"/>
  <c r="J39" i="2"/>
  <c r="J38" i="2"/>
  <c r="J35" i="2"/>
  <c r="J41" i="2"/>
  <c r="J37" i="2"/>
  <c r="J44" i="2"/>
  <c r="J36" i="2"/>
  <c r="J43" i="2"/>
  <c r="J42" i="2"/>
  <c r="J34" i="2"/>
  <c r="J33" i="2"/>
  <c r="J30" i="2" l="1"/>
  <c r="F24" i="2" s="1"/>
  <c r="F26" i="2" l="1"/>
</calcChain>
</file>

<file path=xl/sharedStrings.xml><?xml version="1.0" encoding="utf-8"?>
<sst xmlns="http://schemas.openxmlformats.org/spreadsheetml/2006/main" count="43" uniqueCount="43">
  <si>
    <t>Assessment Calculator</t>
  </si>
  <si>
    <t>Enter the following:</t>
  </si>
  <si>
    <t>Total Assessment Due:</t>
  </si>
  <si>
    <t>Financial institutions are assessed based upon a graduated rate schedule as follows:</t>
  </si>
  <si>
    <t>Assessment</t>
  </si>
  <si>
    <t>Bank Name:</t>
  </si>
  <si>
    <t>Street Address</t>
  </si>
  <si>
    <t>City, State, Zip Code</t>
  </si>
  <si>
    <t>Institution Size</t>
  </si>
  <si>
    <t>Total Assets</t>
  </si>
  <si>
    <t>(Line 12 Schedule RC - Balance Sheet)</t>
  </si>
  <si>
    <t>Assets no more than $5 million</t>
  </si>
  <si>
    <t>All figures should be entered in thousands (000's)                                                                                                                                              For example, $50,450,000 would be entered as $50,450</t>
  </si>
  <si>
    <t>(pay this amount to the Department of Financial Institutions)</t>
  </si>
  <si>
    <t>Calculated Assessment</t>
  </si>
  <si>
    <t>Assets over $10 million and no more than $20 million</t>
  </si>
  <si>
    <t>Assets over $50 million and no more than $100 million</t>
  </si>
  <si>
    <t>Assets over $20 million and no more than $50 million</t>
  </si>
  <si>
    <t>Assets over $100 million and no more than $200 million</t>
  </si>
  <si>
    <t>Assets over $200 million and no more than $500 million</t>
  </si>
  <si>
    <t>Assets over $500 million and no more than $1 billion</t>
  </si>
  <si>
    <t>Assets over $1 billion and no more than $2 billion</t>
  </si>
  <si>
    <t>Assets over $2 billion and no more than $5 billion</t>
  </si>
  <si>
    <t>Assets over $5 billion and no more than $10 billion</t>
  </si>
  <si>
    <t>Assets over $10 billion</t>
  </si>
  <si>
    <t>Assets over $5 million and no more than $10 million</t>
  </si>
  <si>
    <r>
      <t>less:  CARES Act-related Deposits</t>
    </r>
    <r>
      <rPr>
        <b/>
        <sz val="10"/>
        <rFont val="Times New Roman"/>
        <family val="1"/>
      </rPr>
      <t xml:space="preserve"> (if exceeding 20% of Total Deposits)</t>
    </r>
  </si>
  <si>
    <t>(Supporting documentation may be requested)</t>
  </si>
  <si>
    <t>Total Assets Subject to Assessment</t>
  </si>
  <si>
    <t>$625 plus (.000079935 * assets over $5 million)</t>
  </si>
  <si>
    <t>$1,100 plus (.000107487 * assets over $10 million)</t>
  </si>
  <si>
    <t>$2,175 plus (.000109974 * assets over $20 million)</t>
  </si>
  <si>
    <t>$5,475 plus (.000095948 * assets over $50 million)</t>
  </si>
  <si>
    <t>$10,273 plus (.000062396 * assets over $100 million)</t>
  </si>
  <si>
    <t>$16,512 plus (.000061520 * assets over $200 million)</t>
  </si>
  <si>
    <t>$34,968 plus (.000060644 * assets over $500 million)</t>
  </si>
  <si>
    <t>$65,290 plus (.000058892 * assets over 1 billion)</t>
  </si>
  <si>
    <t>$124,182 plus (.000058015 * assets over $2 billion)</t>
  </si>
  <si>
    <t>$298,227 plus (.000057493 * assets over $5 billion)</t>
  </si>
  <si>
    <t>$585,689 plus (.000056970 * assets over $10 billion)</t>
  </si>
  <si>
    <t>Semiannual Assessment of Banks and Trust Companies</t>
  </si>
  <si>
    <t>For Reporting Period ending June 30, 2023</t>
  </si>
  <si>
    <t xml:space="preserve">     Less:  65%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</si>
</sst>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_(* #,##0_);_(* \(#,##0\);_(* &quot;-&quot;??_);_(@_)"/>
    <numFmt numFmtId="165" formatCode="0.0000000"/>
  </numFmts>
  <fonts count="16" x14ac:knownFonts="1">
    <font>
      <sz val="12"/>
      <name val="Times New Roman"/>
    </font>
    <font>
      <sz val="12"/>
      <name val="Times New Roman"/>
      <family val="1"/>
    </font>
    <font>
      <b/>
      <sz val="12"/>
      <name val="Times New Roman"/>
      <family val="1"/>
    </font>
    <font>
      <sz val="8"/>
      <name val="Times New Roman"/>
      <family val="1"/>
    </font>
    <font>
      <b/>
      <sz val="8"/>
      <name val="Times New Roman"/>
      <family val="1"/>
    </font>
    <font>
      <i/>
      <sz val="9"/>
      <name val="Times New Roman"/>
      <family val="1"/>
    </font>
    <font>
      <sz val="14"/>
      <color indexed="10"/>
      <name val="Times New Roman"/>
      <family val="1"/>
    </font>
    <font>
      <b/>
      <sz val="14"/>
      <name val="Times New Roman"/>
      <family val="1"/>
    </font>
    <font>
      <b/>
      <sz val="10"/>
      <name val="Times New Roman"/>
      <family val="1"/>
    </font>
    <font>
      <b/>
      <u/>
      <sz val="10"/>
      <name val="Times New Roman"/>
      <family val="1"/>
    </font>
    <font>
      <sz val="10"/>
      <name val="Times New Roman"/>
      <family val="1"/>
    </font>
    <font>
      <b/>
      <sz val="11"/>
      <name val="Times New Roman"/>
      <family val="1"/>
    </font>
    <font>
      <b/>
      <i/>
      <sz val="10"/>
      <color indexed="10"/>
      <name val="Times New Roman"/>
      <family val="1"/>
    </font>
    <font>
      <sz val="14"/>
      <name val="Times New Roman"/>
      <family val="1"/>
    </font>
    <font>
      <sz val="8"/>
      <name val="Times New Roman"/>
      <family val="1"/>
    </font>
    <font>
      <sz val="12"/>
      <name val="Times New Roman"/>
      <family val="1"/>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theme="4" tint="0.39997558519241921"/>
        <bgColor indexed="64"/>
      </patternFill>
    </fill>
  </fills>
  <borders count="20">
    <border>
      <left/>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2" borderId="1" xfId="0" applyFill="1" applyBorder="1"/>
    <xf numFmtId="0" fontId="0" fillId="2" borderId="0" xfId="0" applyFill="1" applyBorder="1"/>
    <xf numFmtId="0" fontId="0" fillId="2" borderId="2" xfId="0" applyFill="1" applyBorder="1"/>
    <xf numFmtId="0" fontId="0" fillId="2" borderId="1" xfId="0" applyFill="1" applyBorder="1" applyAlignment="1">
      <alignment horizontal="center"/>
    </xf>
    <xf numFmtId="0" fontId="0" fillId="2" borderId="0" xfId="0" applyFill="1" applyBorder="1" applyAlignment="1">
      <alignment horizontal="center"/>
    </xf>
    <xf numFmtId="0" fontId="2" fillId="2" borderId="3" xfId="0" applyFont="1" applyFill="1" applyBorder="1" applyAlignment="1">
      <alignment horizontal="center"/>
    </xf>
    <xf numFmtId="0" fontId="0" fillId="2" borderId="2" xfId="0" applyFill="1" applyBorder="1" applyAlignment="1">
      <alignment horizontal="center"/>
    </xf>
    <xf numFmtId="0" fontId="4" fillId="2" borderId="1"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3" borderId="0" xfId="0" applyFont="1" applyFill="1" applyAlignment="1">
      <alignment horizontal="center"/>
    </xf>
    <xf numFmtId="0" fontId="0" fillId="3" borderId="0" xfId="0" applyFill="1" applyAlignment="1">
      <alignment horizontal="center"/>
    </xf>
    <xf numFmtId="0" fontId="0" fillId="3" borderId="0" xfId="0" applyFill="1"/>
    <xf numFmtId="0" fontId="4" fillId="3" borderId="0" xfId="0" applyFont="1" applyFill="1" applyAlignment="1">
      <alignment horizontal="center"/>
    </xf>
    <xf numFmtId="0" fontId="0" fillId="3" borderId="1" xfId="0" applyFill="1" applyBorder="1" applyAlignment="1">
      <alignment horizontal="center"/>
    </xf>
    <xf numFmtId="0" fontId="0" fillId="3" borderId="1" xfId="0" applyFill="1" applyBorder="1"/>
    <xf numFmtId="0" fontId="4" fillId="3" borderId="1" xfId="0" applyFont="1" applyFill="1" applyBorder="1" applyAlignment="1">
      <alignment horizontal="center"/>
    </xf>
    <xf numFmtId="0" fontId="2" fillId="3" borderId="3" xfId="0" applyFont="1" applyFill="1" applyBorder="1" applyAlignment="1">
      <alignment horizontal="center"/>
    </xf>
    <xf numFmtId="0" fontId="0" fillId="3" borderId="0" xfId="0" applyFill="1" applyBorder="1" applyAlignment="1">
      <alignment horizontal="center"/>
    </xf>
    <xf numFmtId="0" fontId="0" fillId="3" borderId="0" xfId="0" applyFill="1" applyBorder="1"/>
    <xf numFmtId="0" fontId="2" fillId="3" borderId="5" xfId="0" applyFont="1" applyFill="1" applyBorder="1" applyAlignment="1">
      <alignment horizontal="center"/>
    </xf>
    <xf numFmtId="0" fontId="0" fillId="3" borderId="2" xfId="0" applyFill="1" applyBorder="1" applyAlignment="1">
      <alignment horizontal="center"/>
    </xf>
    <xf numFmtId="0" fontId="0" fillId="3" borderId="2" xfId="0" applyFill="1" applyBorder="1"/>
    <xf numFmtId="0" fontId="2" fillId="3" borderId="3" xfId="0" applyFont="1" applyFill="1" applyBorder="1" applyAlignment="1">
      <alignment horizontal="left"/>
    </xf>
    <xf numFmtId="0" fontId="4" fillId="3" borderId="0" xfId="0" applyFont="1" applyFill="1" applyBorder="1" applyAlignment="1">
      <alignment horizontal="center"/>
    </xf>
    <xf numFmtId="0" fontId="0" fillId="3" borderId="6" xfId="0" applyFill="1" applyBorder="1"/>
    <xf numFmtId="0" fontId="2" fillId="3" borderId="0" xfId="0" applyFont="1" applyFill="1" applyBorder="1"/>
    <xf numFmtId="0" fontId="2" fillId="3" borderId="3" xfId="0" quotePrefix="1" applyFont="1" applyFill="1" applyBorder="1" applyAlignment="1">
      <alignment horizontal="center"/>
    </xf>
    <xf numFmtId="0" fontId="2" fillId="3" borderId="0" xfId="0" quotePrefix="1" applyFont="1" applyFill="1" applyBorder="1" applyAlignment="1">
      <alignment horizontal="center"/>
    </xf>
    <xf numFmtId="0" fontId="2" fillId="3" borderId="0" xfId="0" applyFont="1" applyFill="1" applyBorder="1" applyAlignment="1">
      <alignment vertical="center" wrapText="1"/>
    </xf>
    <xf numFmtId="0" fontId="4" fillId="3" borderId="0" xfId="0" quotePrefix="1" applyFont="1" applyFill="1" applyBorder="1" applyAlignment="1">
      <alignment horizontal="center"/>
    </xf>
    <xf numFmtId="0" fontId="5" fillId="3" borderId="0" xfId="0" applyFont="1" applyFill="1" applyBorder="1"/>
    <xf numFmtId="0" fontId="2" fillId="3" borderId="0" xfId="0" applyFont="1" applyFill="1" applyBorder="1" applyAlignment="1">
      <alignment horizontal="center"/>
    </xf>
    <xf numFmtId="0" fontId="4" fillId="3" borderId="2" xfId="0" applyFont="1" applyFill="1" applyBorder="1" applyAlignment="1">
      <alignment horizontal="center"/>
    </xf>
    <xf numFmtId="0" fontId="0" fillId="3" borderId="7" xfId="0" applyFill="1" applyBorder="1"/>
    <xf numFmtId="43" fontId="0" fillId="3" borderId="0" xfId="1" applyFont="1" applyFill="1"/>
    <xf numFmtId="0" fontId="0" fillId="3" borderId="8" xfId="0" applyFill="1" applyBorder="1"/>
    <xf numFmtId="0" fontId="9" fillId="3" borderId="0" xfId="0" applyFont="1" applyFill="1" applyBorder="1"/>
    <xf numFmtId="0" fontId="8" fillId="3" borderId="0" xfId="0" applyFont="1" applyFill="1" applyBorder="1" applyAlignment="1">
      <alignment horizontal="center"/>
    </xf>
    <xf numFmtId="0" fontId="10" fillId="3" borderId="0" xfId="0" applyFont="1" applyFill="1" applyBorder="1"/>
    <xf numFmtId="0" fontId="10" fillId="3" borderId="6" xfId="0" applyFont="1" applyFill="1" applyBorder="1"/>
    <xf numFmtId="165" fontId="10" fillId="3" borderId="0" xfId="0" applyNumberFormat="1" applyFont="1" applyFill="1" applyBorder="1" applyAlignment="1">
      <alignment horizontal="left"/>
    </xf>
    <xf numFmtId="0" fontId="7" fillId="4" borderId="0" xfId="0" applyFont="1" applyFill="1" applyBorder="1"/>
    <xf numFmtId="0" fontId="4" fillId="4" borderId="0" xfId="0" quotePrefix="1" applyFont="1" applyFill="1" applyBorder="1" applyAlignment="1">
      <alignment horizontal="center"/>
    </xf>
    <xf numFmtId="0" fontId="0" fillId="4" borderId="6" xfId="0" applyFill="1" applyBorder="1"/>
    <xf numFmtId="0" fontId="6" fillId="3" borderId="0" xfId="0" applyFont="1" applyFill="1" applyBorder="1" applyProtection="1">
      <protection hidden="1"/>
    </xf>
    <xf numFmtId="44" fontId="7" fillId="4" borderId="0" xfId="2" applyFont="1" applyFill="1" applyBorder="1" applyProtection="1">
      <protection hidden="1"/>
    </xf>
    <xf numFmtId="0" fontId="5" fillId="4" borderId="0" xfId="0" applyFont="1" applyFill="1" applyBorder="1"/>
    <xf numFmtId="0" fontId="4" fillId="3" borderId="0" xfId="0" applyFont="1" applyFill="1" applyBorder="1" applyAlignment="1" applyProtection="1">
      <alignment horizontal="center"/>
    </xf>
    <xf numFmtId="0" fontId="5" fillId="3" borderId="0" xfId="0" applyFont="1" applyFill="1" applyBorder="1" applyAlignment="1" applyProtection="1">
      <alignment horizontal="left"/>
    </xf>
    <xf numFmtId="0" fontId="5" fillId="3" borderId="3" xfId="0" applyFont="1" applyFill="1" applyBorder="1" applyAlignment="1" applyProtection="1">
      <alignment horizontal="left"/>
    </xf>
    <xf numFmtId="0" fontId="0" fillId="3" borderId="0" xfId="0" applyFill="1" applyBorder="1" applyProtection="1"/>
    <xf numFmtId="0" fontId="0" fillId="3" borderId="6" xfId="0" applyFill="1" applyBorder="1" applyProtection="1"/>
    <xf numFmtId="0" fontId="2" fillId="3" borderId="4" xfId="0" applyFont="1" applyFill="1" applyBorder="1" applyAlignment="1">
      <alignment horizontal="center"/>
    </xf>
    <xf numFmtId="0" fontId="6" fillId="3" borderId="2" xfId="0" applyFont="1" applyFill="1" applyBorder="1" applyProtection="1">
      <protection hidden="1"/>
    </xf>
    <xf numFmtId="0" fontId="12" fillId="3" borderId="0" xfId="0" applyFont="1" applyFill="1" applyBorder="1" applyAlignment="1">
      <alignment horizontal="center" wrapText="1"/>
    </xf>
    <xf numFmtId="0" fontId="2" fillId="3" borderId="4" xfId="0" applyFont="1" applyFill="1" applyBorder="1" applyAlignment="1">
      <alignment horizontal="left"/>
    </xf>
    <xf numFmtId="0" fontId="0" fillId="2" borderId="7" xfId="0" applyFill="1" applyBorder="1"/>
    <xf numFmtId="0" fontId="4" fillId="2" borderId="0" xfId="0" applyFont="1" applyFill="1" applyBorder="1" applyAlignment="1">
      <alignment horizontal="center"/>
    </xf>
    <xf numFmtId="0" fontId="0" fillId="2" borderId="8" xfId="0" applyFill="1" applyBorder="1"/>
    <xf numFmtId="0" fontId="13" fillId="3" borderId="0" xfId="0" applyFont="1" applyFill="1" applyBorder="1"/>
    <xf numFmtId="0" fontId="14" fillId="3" borderId="0" xfId="0" quotePrefix="1" applyFont="1" applyFill="1" applyBorder="1" applyAlignment="1">
      <alignment horizontal="center"/>
    </xf>
    <xf numFmtId="44" fontId="13" fillId="3" borderId="0" xfId="2" applyFont="1" applyFill="1" applyBorder="1" applyProtection="1">
      <protection hidden="1"/>
    </xf>
    <xf numFmtId="44" fontId="13" fillId="3" borderId="16" xfId="2" applyFont="1" applyFill="1" applyBorder="1" applyProtection="1">
      <protection hidden="1"/>
    </xf>
    <xf numFmtId="43" fontId="15" fillId="0" borderId="0" xfId="1" applyFont="1" applyAlignment="1">
      <alignment vertical="center"/>
    </xf>
    <xf numFmtId="6" fontId="10" fillId="3" borderId="0" xfId="0" applyNumberFormat="1" applyFont="1" applyFill="1" applyBorder="1" applyAlignment="1">
      <alignment horizontal="left"/>
    </xf>
    <xf numFmtId="164" fontId="0" fillId="3" borderId="0" xfId="0" applyNumberFormat="1" applyFill="1"/>
    <xf numFmtId="0" fontId="2" fillId="3" borderId="0" xfId="0" applyFont="1" applyFill="1" applyBorder="1" applyAlignment="1">
      <alignment horizontal="left" vertical="center" wrapText="1" indent="1"/>
    </xf>
    <xf numFmtId="0" fontId="2" fillId="3" borderId="0" xfId="0" applyFont="1" applyFill="1" applyBorder="1" applyAlignment="1">
      <alignment horizontal="left" vertical="center" wrapText="1"/>
    </xf>
    <xf numFmtId="164" fontId="2" fillId="2" borderId="17" xfId="1" applyNumberFormat="1" applyFont="1" applyFill="1" applyBorder="1" applyProtection="1">
      <protection locked="0"/>
    </xf>
    <xf numFmtId="164" fontId="1" fillId="2" borderId="18" xfId="1" applyNumberFormat="1" applyFont="1" applyFill="1" applyBorder="1" applyProtection="1">
      <protection locked="0"/>
    </xf>
    <xf numFmtId="164" fontId="2" fillId="5" borderId="19" xfId="1" applyNumberFormat="1" applyFont="1" applyFill="1" applyBorder="1" applyProtection="1"/>
    <xf numFmtId="0" fontId="11" fillId="2" borderId="9" xfId="0" applyFont="1" applyFill="1" applyBorder="1" applyAlignment="1" applyProtection="1">
      <alignment horizontal="left"/>
      <protection locked="0"/>
    </xf>
    <xf numFmtId="0" fontId="11" fillId="2" borderId="10" xfId="0" applyFont="1" applyFill="1" applyBorder="1" applyAlignment="1" applyProtection="1">
      <alignment horizontal="left"/>
      <protection locked="0"/>
    </xf>
    <xf numFmtId="0" fontId="11" fillId="2" borderId="11" xfId="0" applyFont="1" applyFill="1" applyBorder="1" applyAlignment="1" applyProtection="1">
      <alignment horizontal="left"/>
      <protection locked="0"/>
    </xf>
    <xf numFmtId="0" fontId="11" fillId="2" borderId="12" xfId="0" applyFont="1" applyFill="1" applyBorder="1" applyAlignment="1" applyProtection="1">
      <alignment horizontal="left"/>
      <protection locked="0"/>
    </xf>
    <xf numFmtId="0" fontId="11" fillId="2" borderId="13" xfId="0" applyFont="1" applyFill="1" applyBorder="1" applyAlignment="1" applyProtection="1">
      <alignment horizontal="left"/>
      <protection locked="0"/>
    </xf>
    <xf numFmtId="0" fontId="11" fillId="2" borderId="14" xfId="0" applyFont="1" applyFill="1" applyBorder="1" applyAlignment="1" applyProtection="1">
      <alignment horizontal="left"/>
      <protection locked="0"/>
    </xf>
    <xf numFmtId="0" fontId="11" fillId="2" borderId="5"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7" xfId="0" applyFont="1" applyFill="1" applyBorder="1" applyAlignment="1" applyProtection="1">
      <alignment horizontal="left"/>
      <protection locked="0"/>
    </xf>
    <xf numFmtId="0" fontId="2" fillId="2" borderId="0" xfId="0" applyFont="1" applyFill="1" applyBorder="1" applyAlignment="1">
      <alignment horizontal="center"/>
    </xf>
    <xf numFmtId="0" fontId="2" fillId="2" borderId="6" xfId="0" applyFont="1" applyFill="1" applyBorder="1" applyAlignment="1">
      <alignment horizontal="center"/>
    </xf>
    <xf numFmtId="0" fontId="12" fillId="2" borderId="15" xfId="0" applyFont="1" applyFill="1" applyBorder="1" applyAlignment="1">
      <alignment horizontal="center" wrapText="1"/>
    </xf>
    <xf numFmtId="0" fontId="12" fillId="2" borderId="10" xfId="0" applyFont="1" applyFill="1" applyBorder="1" applyAlignment="1">
      <alignment horizontal="center" wrapText="1"/>
    </xf>
    <xf numFmtId="0" fontId="12" fillId="2" borderId="11" xfId="0" applyFont="1" applyFill="1" applyBorder="1" applyAlignment="1">
      <alignment horizont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7</xdr:col>
      <xdr:colOff>2476500</xdr:colOff>
      <xdr:row>11</xdr:row>
      <xdr:rowOff>114300</xdr:rowOff>
    </xdr:to>
    <xdr:sp macro="" textlink="">
      <xdr:nvSpPr>
        <xdr:cNvPr id="1029" name="Text Box 5">
          <a:extLst>
            <a:ext uri="{FF2B5EF4-FFF2-40B4-BE49-F238E27FC236}">
              <a16:creationId xmlns:a16="http://schemas.microsoft.com/office/drawing/2014/main" id="{00000000-0008-0000-0000-000005040000}"/>
            </a:ext>
          </a:extLst>
        </xdr:cNvPr>
        <xdr:cNvSpPr txBox="1">
          <a:spLocks noChangeArrowheads="1"/>
        </xdr:cNvSpPr>
      </xdr:nvSpPr>
      <xdr:spPr bwMode="auto">
        <a:xfrm>
          <a:off x="66675" y="1257300"/>
          <a:ext cx="8553450"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en-US" sz="1200" b="0" i="0" u="none" strike="noStrike" baseline="0">
              <a:solidFill>
                <a:srgbClr val="000000"/>
              </a:solidFill>
              <a:latin typeface="Times New Roman"/>
              <a:cs typeface="Times New Roman"/>
            </a:rPr>
            <a:t>Section 6-01-17 of the North Dakota Century Code provides that the semiannual assessment of banks shall be paid to the Department of Financial Institutions within thirty days of June 30th and December 31st of each year.  Using the June 30th and December 31st Consolidated Report of Condition and Income, the assessment as set forth shall be calculated as follows:</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050" b="0" i="0" u="none" strike="noStrike" baseline="0">
              <a:solidFill>
                <a:srgbClr val="000000"/>
              </a:solidFill>
              <a:latin typeface="Times New Roman"/>
              <a:cs typeface="Times New Roman"/>
            </a:rPr>
            <a:t>NOTE:  For 2023, banks may deduct certain deposits </a:t>
          </a:r>
          <a:r>
            <a:rPr lang="en-US" sz="1050" b="0" i="0" u="sng" strike="noStrike" baseline="0">
              <a:solidFill>
                <a:srgbClr val="000000"/>
              </a:solidFill>
              <a:latin typeface="Times New Roman"/>
              <a:cs typeface="Times New Roman"/>
            </a:rPr>
            <a:t>directly related </a:t>
          </a:r>
          <a:r>
            <a:rPr lang="en-US" sz="1050" b="0" i="0" u="none" strike="noStrike" baseline="0">
              <a:solidFill>
                <a:srgbClr val="000000"/>
              </a:solidFill>
              <a:latin typeface="Times New Roman"/>
              <a:cs typeface="Times New Roman"/>
            </a:rPr>
            <a:t>to the CARES Act (if such deposits exceed 20% of the bank's total deposits) in determining the assessment.</a:t>
          </a:r>
          <a:endParaRPr lang="en-US" sz="1050"/>
        </a:p>
      </xdr:txBody>
    </xdr:sp>
    <xdr:clientData/>
  </xdr:twoCellAnchor>
  <xdr:twoCellAnchor>
    <xdr:from>
      <xdr:col>1</xdr:col>
      <xdr:colOff>9525</xdr:colOff>
      <xdr:row>45</xdr:row>
      <xdr:rowOff>104776</xdr:rowOff>
    </xdr:from>
    <xdr:to>
      <xdr:col>7</xdr:col>
      <xdr:colOff>2486025</xdr:colOff>
      <xdr:row>50</xdr:row>
      <xdr:rowOff>114301</xdr:rowOff>
    </xdr:to>
    <xdr:sp macro="" textlink="">
      <xdr:nvSpPr>
        <xdr:cNvPr id="1031" name="Rectangle 7">
          <a:extLst>
            <a:ext uri="{FF2B5EF4-FFF2-40B4-BE49-F238E27FC236}">
              <a16:creationId xmlns:a16="http://schemas.microsoft.com/office/drawing/2014/main" id="{00000000-0008-0000-0000-000007040000}"/>
            </a:ext>
          </a:extLst>
        </xdr:cNvPr>
        <xdr:cNvSpPr>
          <a:spLocks noChangeArrowheads="1"/>
        </xdr:cNvSpPr>
      </xdr:nvSpPr>
      <xdr:spPr bwMode="auto">
        <a:xfrm>
          <a:off x="76200" y="9353551"/>
          <a:ext cx="8439150" cy="10096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Times New Roman"/>
              <a:cs typeface="Times New Roman"/>
            </a:rPr>
            <a:t>To assist our Department with proper coding, we request that you submit a copy of this letter with your calculations, together with your remittance, to the:  </a:t>
          </a:r>
          <a:r>
            <a:rPr lang="en-US" sz="1100" b="1" i="0" u="none" strike="noStrike" baseline="0">
              <a:solidFill>
                <a:srgbClr val="000000"/>
              </a:solidFill>
              <a:latin typeface="Times New Roman"/>
              <a:cs typeface="Times New Roman"/>
            </a:rPr>
            <a:t>Department of Financial Institutions, 1200 Memorial Hwy, Bismarck, ND 58504</a:t>
          </a:r>
          <a:r>
            <a:rPr lang="en-US" sz="1100" b="0" i="0" u="none" strike="noStrike" baseline="0">
              <a:solidFill>
                <a:srgbClr val="000000"/>
              </a:solidFill>
              <a:latin typeface="Times New Roman"/>
              <a:cs typeface="Times New Roman"/>
            </a:rPr>
            <a:t>.  </a:t>
          </a:r>
        </a:p>
        <a:p>
          <a:pPr algn="l" rtl="0">
            <a:defRPr sz="1000"/>
          </a:pPr>
          <a:endParaRPr lang="en-US" sz="1100" b="0" i="0" u="none" strike="noStrike" baseline="0">
            <a:solidFill>
              <a:srgbClr val="000000"/>
            </a:solidFill>
            <a:latin typeface="Times New Roman"/>
            <a:cs typeface="Times New Roman"/>
          </a:endParaRPr>
        </a:p>
        <a:p>
          <a:pPr algn="l" rtl="0">
            <a:defRPr sz="1000"/>
          </a:pPr>
          <a:r>
            <a:rPr lang="en-US" sz="1100" b="0" i="0" u="none" strike="noStrike" baseline="0">
              <a:solidFill>
                <a:srgbClr val="000000"/>
              </a:solidFill>
              <a:latin typeface="Times New Roman"/>
              <a:cs typeface="Times New Roman"/>
            </a:rPr>
            <a:t>The Department's examiners will be reviewing the calculations of the assessment as they examine the State-chartered banks and trusts.  If you have any questions about the calculation of this assessment, please call Commissioner Lise Kruse or Assistant Commissioner Corey Krebs at (701) 328-9933.</a:t>
          </a:r>
          <a:endParaRPr lang="en-US" sz="1100"/>
        </a:p>
      </xdr:txBody>
    </xdr:sp>
    <xdr:clientData/>
  </xdr:twoCellAnchor>
  <xdr:twoCellAnchor editAs="oneCell">
    <xdr:from>
      <xdr:col>1</xdr:col>
      <xdr:colOff>190500</xdr:colOff>
      <xdr:row>0</xdr:row>
      <xdr:rowOff>190500</xdr:rowOff>
    </xdr:from>
    <xdr:to>
      <xdr:col>3</xdr:col>
      <xdr:colOff>3243158</xdr:colOff>
      <xdr:row>4</xdr:row>
      <xdr:rowOff>152400</xdr:rowOff>
    </xdr:to>
    <xdr:pic>
      <xdr:nvPicPr>
        <xdr:cNvPr id="3" name="Picture 2">
          <a:extLst>
            <a:ext uri="{FF2B5EF4-FFF2-40B4-BE49-F238E27FC236}">
              <a16:creationId xmlns:a16="http://schemas.microsoft.com/office/drawing/2014/main" id="{95834DB0-4D78-46B7-8270-0A2181C9B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90500"/>
          <a:ext cx="3528908"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46"/>
  <sheetViews>
    <sheetView showRowColHeaders="0" tabSelected="1" zoomScaleNormal="100" workbookViewId="0">
      <selection activeCell="K12" sqref="K12"/>
    </sheetView>
  </sheetViews>
  <sheetFormatPr defaultColWidth="8.75" defaultRowHeight="15.75" x14ac:dyDescent="0.25"/>
  <cols>
    <col min="1" max="1" width="0.875" style="13" customWidth="1"/>
    <col min="2" max="2" width="3" style="11" customWidth="1"/>
    <col min="3" max="3" width="3.25" style="12" customWidth="1"/>
    <col min="4" max="4" width="57" style="13" customWidth="1"/>
    <col min="5" max="5" width="3" style="14" customWidth="1"/>
    <col min="6" max="6" width="17.875" style="13" customWidth="1"/>
    <col min="7" max="7" width="8.25" style="13" customWidth="1"/>
    <col min="8" max="8" width="32.75" style="13" customWidth="1"/>
    <col min="9" max="9" width="0.75" style="13" customWidth="1"/>
    <col min="10" max="10" width="0.125" style="13" customWidth="1"/>
    <col min="11" max="16384" width="8.75" style="13"/>
  </cols>
  <sheetData>
    <row r="1" spans="2:8" x14ac:dyDescent="0.25">
      <c r="B1" s="9"/>
      <c r="C1" s="4"/>
      <c r="D1" s="1"/>
      <c r="E1" s="8"/>
      <c r="F1" s="1"/>
      <c r="G1" s="1"/>
      <c r="H1" s="60"/>
    </row>
    <row r="2" spans="2:8" x14ac:dyDescent="0.25">
      <c r="B2" s="6"/>
      <c r="C2" s="5"/>
      <c r="D2" s="2"/>
      <c r="E2" s="59"/>
      <c r="F2" s="82" t="s">
        <v>40</v>
      </c>
      <c r="G2" s="82"/>
      <c r="H2" s="83"/>
    </row>
    <row r="3" spans="2:8" x14ac:dyDescent="0.25">
      <c r="B3" s="6"/>
      <c r="C3" s="5"/>
      <c r="D3" s="2"/>
      <c r="E3" s="82" t="s">
        <v>0</v>
      </c>
      <c r="F3" s="82"/>
      <c r="G3" s="82"/>
      <c r="H3" s="83"/>
    </row>
    <row r="4" spans="2:8" x14ac:dyDescent="0.25">
      <c r="B4" s="6"/>
      <c r="C4" s="5"/>
      <c r="D4" s="2"/>
      <c r="E4" s="82" t="s">
        <v>41</v>
      </c>
      <c r="F4" s="82"/>
      <c r="G4" s="82"/>
      <c r="H4" s="83"/>
    </row>
    <row r="5" spans="2:8" ht="32.25" customHeight="1" thickBot="1" x14ac:dyDescent="0.3">
      <c r="B5" s="10"/>
      <c r="C5" s="7"/>
      <c r="D5" s="3"/>
      <c r="E5" s="3"/>
      <c r="F5" s="3"/>
      <c r="G5" s="3"/>
      <c r="H5" s="58"/>
    </row>
    <row r="6" spans="2:8" ht="15.75" customHeight="1" x14ac:dyDescent="0.25">
      <c r="B6" s="33"/>
      <c r="C6" s="19"/>
      <c r="D6" s="20"/>
      <c r="E6" s="56"/>
      <c r="F6" s="56"/>
      <c r="G6" s="56"/>
      <c r="H6" s="56"/>
    </row>
    <row r="7" spans="2:8" ht="15.75" customHeight="1" x14ac:dyDescent="0.25">
      <c r="B7" s="33"/>
      <c r="C7" s="19"/>
      <c r="D7" s="20"/>
      <c r="E7" s="56"/>
      <c r="F7" s="56"/>
      <c r="G7" s="56"/>
      <c r="H7" s="56"/>
    </row>
    <row r="8" spans="2:8" ht="15.75" customHeight="1" x14ac:dyDescent="0.25">
      <c r="B8" s="33"/>
      <c r="C8" s="19"/>
      <c r="D8" s="20"/>
      <c r="E8" s="56"/>
      <c r="F8" s="56"/>
      <c r="G8" s="56"/>
      <c r="H8" s="56"/>
    </row>
    <row r="9" spans="2:8" ht="15.75" customHeight="1" x14ac:dyDescent="0.25">
      <c r="B9" s="33"/>
      <c r="C9" s="19"/>
      <c r="D9" s="20"/>
      <c r="E9" s="56"/>
      <c r="F9" s="56"/>
      <c r="G9" s="56"/>
      <c r="H9" s="56"/>
    </row>
    <row r="10" spans="2:8" ht="15.75" customHeight="1" x14ac:dyDescent="0.25">
      <c r="B10" s="33"/>
      <c r="C10" s="19"/>
      <c r="D10" s="20"/>
      <c r="E10" s="56"/>
      <c r="F10" s="56"/>
      <c r="G10" s="56"/>
      <c r="H10" s="56"/>
    </row>
    <row r="11" spans="2:8" ht="15.75" customHeight="1" x14ac:dyDescent="0.25">
      <c r="B11" s="33"/>
      <c r="C11" s="19"/>
      <c r="D11" s="20"/>
      <c r="E11" s="56"/>
      <c r="F11" s="56"/>
      <c r="G11" s="56"/>
      <c r="H11" s="56"/>
    </row>
    <row r="12" spans="2:8" ht="15.75" customHeight="1" thickBot="1" x14ac:dyDescent="0.3">
      <c r="B12" s="33"/>
      <c r="C12" s="19"/>
      <c r="D12" s="20"/>
      <c r="E12" s="56"/>
      <c r="F12" s="56"/>
      <c r="G12" s="56"/>
      <c r="H12" s="56"/>
    </row>
    <row r="13" spans="2:8" ht="29.25" customHeight="1" x14ac:dyDescent="0.25">
      <c r="B13" s="57" t="s">
        <v>1</v>
      </c>
      <c r="C13" s="15"/>
      <c r="D13" s="16"/>
      <c r="E13" s="84" t="s">
        <v>12</v>
      </c>
      <c r="F13" s="85"/>
      <c r="G13" s="85"/>
      <c r="H13" s="86"/>
    </row>
    <row r="14" spans="2:8" ht="16.5" thickBot="1" x14ac:dyDescent="0.3">
      <c r="B14" s="24"/>
      <c r="C14" s="19"/>
      <c r="D14" s="20"/>
      <c r="E14" s="25"/>
      <c r="F14" s="20"/>
      <c r="G14" s="20"/>
      <c r="H14" s="26"/>
    </row>
    <row r="15" spans="2:8" x14ac:dyDescent="0.25">
      <c r="B15" s="24"/>
      <c r="C15" s="19"/>
      <c r="D15" s="27" t="s">
        <v>5</v>
      </c>
      <c r="E15" s="25"/>
      <c r="F15" s="73"/>
      <c r="G15" s="74"/>
      <c r="H15" s="75"/>
    </row>
    <row r="16" spans="2:8" x14ac:dyDescent="0.25">
      <c r="B16" s="24"/>
      <c r="C16" s="19"/>
      <c r="D16" s="27" t="s">
        <v>6</v>
      </c>
      <c r="E16" s="25"/>
      <c r="F16" s="76"/>
      <c r="G16" s="77"/>
      <c r="H16" s="78"/>
    </row>
    <row r="17" spans="2:10" ht="16.5" thickBot="1" x14ac:dyDescent="0.3">
      <c r="B17" s="24"/>
      <c r="C17" s="19"/>
      <c r="D17" s="27" t="s">
        <v>7</v>
      </c>
      <c r="E17" s="25"/>
      <c r="F17" s="79"/>
      <c r="G17" s="80"/>
      <c r="H17" s="81"/>
    </row>
    <row r="18" spans="2:10" ht="16.5" thickBot="1" x14ac:dyDescent="0.3">
      <c r="B18" s="51"/>
      <c r="C18" s="50"/>
      <c r="D18" s="52"/>
      <c r="E18" s="49"/>
      <c r="F18" s="52"/>
      <c r="G18" s="52"/>
      <c r="H18" s="53"/>
    </row>
    <row r="19" spans="2:10" ht="15.6" customHeight="1" x14ac:dyDescent="0.25">
      <c r="B19" s="28"/>
      <c r="C19" s="29"/>
      <c r="D19" s="30" t="s">
        <v>9</v>
      </c>
      <c r="E19" s="31"/>
      <c r="F19" s="70"/>
      <c r="G19" s="32" t="s">
        <v>10</v>
      </c>
      <c r="H19" s="26"/>
    </row>
    <row r="20" spans="2:10" ht="15.6" customHeight="1" thickBot="1" x14ac:dyDescent="0.3">
      <c r="B20" s="28"/>
      <c r="C20" s="29"/>
      <c r="D20" s="68" t="s">
        <v>26</v>
      </c>
      <c r="E20" s="31"/>
      <c r="F20" s="71"/>
      <c r="G20" s="32" t="s">
        <v>27</v>
      </c>
      <c r="H20" s="26"/>
    </row>
    <row r="21" spans="2:10" ht="15.6" customHeight="1" thickBot="1" x14ac:dyDescent="0.3">
      <c r="B21" s="28"/>
      <c r="C21" s="29"/>
      <c r="D21" s="69" t="s">
        <v>28</v>
      </c>
      <c r="E21" s="31"/>
      <c r="F21" s="72">
        <f>F19-F20</f>
        <v>0</v>
      </c>
      <c r="G21" s="32"/>
      <c r="H21" s="26"/>
    </row>
    <row r="22" spans="2:10" ht="15.6" customHeight="1" thickBot="1" x14ac:dyDescent="0.35">
      <c r="B22" s="21"/>
      <c r="C22" s="22"/>
      <c r="D22" s="23"/>
      <c r="E22" s="34"/>
      <c r="F22" s="55"/>
      <c r="G22" s="23"/>
      <c r="H22" s="35"/>
    </row>
    <row r="23" spans="2:10" ht="18.75" x14ac:dyDescent="0.3">
      <c r="B23" s="18"/>
      <c r="C23" s="19"/>
      <c r="D23" s="20"/>
      <c r="E23" s="25"/>
      <c r="F23" s="46"/>
      <c r="G23" s="20"/>
      <c r="H23" s="26"/>
    </row>
    <row r="24" spans="2:10" ht="18.75" x14ac:dyDescent="0.3">
      <c r="B24" s="18"/>
      <c r="C24" s="19"/>
      <c r="D24" s="61" t="s">
        <v>14</v>
      </c>
      <c r="E24" s="25"/>
      <c r="F24" s="63">
        <f>IF((F19)=0,625,J30)</f>
        <v>625</v>
      </c>
      <c r="G24" s="20"/>
      <c r="H24" s="26"/>
    </row>
    <row r="25" spans="2:10" ht="18.75" x14ac:dyDescent="0.3">
      <c r="B25" s="28"/>
      <c r="C25" s="19"/>
      <c r="D25" s="61" t="s">
        <v>42</v>
      </c>
      <c r="E25" s="62"/>
      <c r="F25" s="64">
        <f>F24*-0.65</f>
        <v>-406.25</v>
      </c>
      <c r="G25" s="32"/>
      <c r="H25" s="26"/>
      <c r="I25" s="12"/>
    </row>
    <row r="26" spans="2:10" ht="18.75" x14ac:dyDescent="0.3">
      <c r="B26" s="28"/>
      <c r="C26" s="19"/>
      <c r="D26" s="43" t="s">
        <v>2</v>
      </c>
      <c r="E26" s="44"/>
      <c r="F26" s="47">
        <f>SUM(F24:F25)</f>
        <v>218.75</v>
      </c>
      <c r="G26" s="48" t="s">
        <v>13</v>
      </c>
      <c r="H26" s="45"/>
      <c r="I26" s="12"/>
    </row>
    <row r="27" spans="2:10" ht="16.5" thickBot="1" x14ac:dyDescent="0.3">
      <c r="B27" s="21"/>
      <c r="C27" s="22"/>
      <c r="D27" s="23"/>
      <c r="E27" s="34"/>
      <c r="F27" s="23"/>
      <c r="G27" s="23"/>
      <c r="H27" s="35"/>
      <c r="I27" s="12"/>
      <c r="J27" s="36"/>
    </row>
    <row r="28" spans="2:10" ht="7.5" customHeight="1" thickBot="1" x14ac:dyDescent="0.3">
      <c r="D28" s="20"/>
      <c r="E28" s="25"/>
      <c r="F28" s="20"/>
      <c r="G28" s="20"/>
      <c r="H28" s="20"/>
      <c r="I28" s="12"/>
      <c r="J28" s="67">
        <f>F21</f>
        <v>0</v>
      </c>
    </row>
    <row r="29" spans="2:10" ht="15.75" customHeight="1" x14ac:dyDescent="0.25">
      <c r="B29" s="54"/>
      <c r="C29" s="15"/>
      <c r="D29" s="16" t="s">
        <v>3</v>
      </c>
      <c r="E29" s="17"/>
      <c r="F29" s="16"/>
      <c r="G29" s="16"/>
      <c r="H29" s="37"/>
    </row>
    <row r="30" spans="2:10" ht="7.5" customHeight="1" x14ac:dyDescent="0.25">
      <c r="B30" s="18"/>
      <c r="C30" s="19"/>
      <c r="D30" s="20"/>
      <c r="E30" s="25"/>
      <c r="F30" s="20"/>
      <c r="G30" s="20"/>
      <c r="H30" s="26"/>
      <c r="J30" s="65">
        <f>SUM(J33:J44)</f>
        <v>625</v>
      </c>
    </row>
    <row r="31" spans="2:10" ht="15.75" customHeight="1" x14ac:dyDescent="0.25">
      <c r="B31" s="18"/>
      <c r="C31" s="19"/>
      <c r="D31" s="38" t="s">
        <v>8</v>
      </c>
      <c r="E31" s="39"/>
      <c r="F31" s="38" t="s">
        <v>4</v>
      </c>
      <c r="G31" s="40"/>
      <c r="H31" s="41"/>
    </row>
    <row r="32" spans="2:10" x14ac:dyDescent="0.25">
      <c r="B32" s="18"/>
      <c r="C32" s="19"/>
      <c r="D32" s="40" t="s">
        <v>11</v>
      </c>
      <c r="E32" s="39"/>
      <c r="F32" s="66">
        <v>625</v>
      </c>
      <c r="G32" s="40"/>
      <c r="H32" s="41"/>
    </row>
    <row r="33" spans="2:10" x14ac:dyDescent="0.25">
      <c r="B33" s="18"/>
      <c r="C33" s="19"/>
      <c r="D33" s="40" t="s">
        <v>25</v>
      </c>
      <c r="E33" s="39"/>
      <c r="F33" s="66" t="s">
        <v>29</v>
      </c>
      <c r="G33" s="40"/>
      <c r="H33" s="41"/>
      <c r="J33" s="36">
        <f>IF($J$28&lt;5000,625,0)</f>
        <v>625</v>
      </c>
    </row>
    <row r="34" spans="2:10" x14ac:dyDescent="0.25">
      <c r="B34" s="18"/>
      <c r="C34" s="19"/>
      <c r="D34" s="40" t="s">
        <v>15</v>
      </c>
      <c r="E34" s="39"/>
      <c r="F34" s="42" t="s">
        <v>30</v>
      </c>
      <c r="G34" s="40"/>
      <c r="H34" s="41"/>
      <c r="J34" s="36">
        <f>IF($J$28&gt;4999,IF($J$28&lt;10000,625+(0.079935*($J$28-5000)),0),0)</f>
        <v>0</v>
      </c>
    </row>
    <row r="35" spans="2:10" x14ac:dyDescent="0.25">
      <c r="B35" s="18"/>
      <c r="C35" s="19"/>
      <c r="D35" s="40" t="s">
        <v>17</v>
      </c>
      <c r="E35" s="39"/>
      <c r="F35" s="42" t="s">
        <v>31</v>
      </c>
      <c r="G35" s="40"/>
      <c r="H35" s="41"/>
      <c r="J35" s="36">
        <f>IF($J$28&gt;9999,IF($J$28&lt;20000,1100+(0.107487*($J$28-10000)),0),0)</f>
        <v>0</v>
      </c>
    </row>
    <row r="36" spans="2:10" x14ac:dyDescent="0.25">
      <c r="B36" s="18"/>
      <c r="C36" s="19"/>
      <c r="D36" s="40" t="s">
        <v>16</v>
      </c>
      <c r="E36" s="39"/>
      <c r="F36" s="42" t="s">
        <v>32</v>
      </c>
      <c r="G36" s="40"/>
      <c r="H36" s="41"/>
      <c r="J36" s="36">
        <f>IF($J$28&gt;19999,IF($J$28&lt;50000,2175+(0.109974*($J$28-20000)),0),0)</f>
        <v>0</v>
      </c>
    </row>
    <row r="37" spans="2:10" x14ac:dyDescent="0.25">
      <c r="B37" s="18"/>
      <c r="C37" s="19"/>
      <c r="D37" s="40" t="s">
        <v>18</v>
      </c>
      <c r="E37" s="39"/>
      <c r="F37" s="42" t="s">
        <v>33</v>
      </c>
      <c r="G37" s="40"/>
      <c r="H37" s="41"/>
      <c r="J37" s="36">
        <f>IF($J$28&gt;49999,IF($J$28&lt;100000,5475+((0.095948*($J$28-50000))),0),0)</f>
        <v>0</v>
      </c>
    </row>
    <row r="38" spans="2:10" x14ac:dyDescent="0.25">
      <c r="B38" s="18"/>
      <c r="C38" s="19"/>
      <c r="D38" s="40" t="s">
        <v>19</v>
      </c>
      <c r="E38" s="39"/>
      <c r="F38" s="42" t="s">
        <v>34</v>
      </c>
      <c r="G38" s="40"/>
      <c r="H38" s="41"/>
      <c r="J38" s="36">
        <f>IF($J$28&gt;99999,IF($J$28&lt;200000,10273+(0.062396*($J$28-100000)),0),0)</f>
        <v>0</v>
      </c>
    </row>
    <row r="39" spans="2:10" x14ac:dyDescent="0.25">
      <c r="B39" s="18"/>
      <c r="C39" s="19"/>
      <c r="D39" s="40" t="s">
        <v>20</v>
      </c>
      <c r="E39" s="39"/>
      <c r="F39" s="42" t="s">
        <v>35</v>
      </c>
      <c r="G39" s="40"/>
      <c r="H39" s="41"/>
      <c r="J39" s="36">
        <f>IF($J$28&gt;199999,IF($J$28&lt;500000,16512+(0.06152*($J$28-200000)),0),0)</f>
        <v>0</v>
      </c>
    </row>
    <row r="40" spans="2:10" x14ac:dyDescent="0.25">
      <c r="B40" s="18"/>
      <c r="C40" s="19"/>
      <c r="D40" s="40" t="s">
        <v>21</v>
      </c>
      <c r="E40" s="39"/>
      <c r="F40" s="42" t="s">
        <v>36</v>
      </c>
      <c r="G40" s="40"/>
      <c r="H40" s="41"/>
      <c r="J40" s="36">
        <f>IF($J$28&gt;499999,IF($J$28&lt;1000000,34968+(0.060644*($J$28-500000)),0),0)</f>
        <v>0</v>
      </c>
    </row>
    <row r="41" spans="2:10" x14ac:dyDescent="0.25">
      <c r="B41" s="18"/>
      <c r="C41" s="19"/>
      <c r="D41" s="40" t="s">
        <v>22</v>
      </c>
      <c r="E41" s="39"/>
      <c r="F41" s="42" t="s">
        <v>37</v>
      </c>
      <c r="G41" s="40"/>
      <c r="H41" s="41"/>
      <c r="J41" s="36">
        <f>IF($J$28&gt;999999,IF($J$28&lt;2000000,65290+(0.058892*($J$28-1000000)),0),0)</f>
        <v>0</v>
      </c>
    </row>
    <row r="42" spans="2:10" x14ac:dyDescent="0.25">
      <c r="B42" s="18"/>
      <c r="C42" s="19"/>
      <c r="D42" s="40" t="s">
        <v>23</v>
      </c>
      <c r="E42" s="39"/>
      <c r="F42" s="42" t="s">
        <v>38</v>
      </c>
      <c r="G42" s="40"/>
      <c r="H42" s="41"/>
      <c r="J42" s="36">
        <f>IF($J$28&gt;1999999,IF($J$28&lt;5000000,124182+(0.058015*($J$28-2000000)),0),0)</f>
        <v>0</v>
      </c>
    </row>
    <row r="43" spans="2:10" x14ac:dyDescent="0.25">
      <c r="B43" s="18"/>
      <c r="C43" s="19"/>
      <c r="D43" s="40" t="s">
        <v>24</v>
      </c>
      <c r="E43" s="39"/>
      <c r="F43" s="42" t="s">
        <v>39</v>
      </c>
      <c r="G43" s="40"/>
      <c r="H43" s="41"/>
      <c r="J43" s="36">
        <f>IF($J$28&gt;4999999,IF($J$28&lt;10000000,298227+(0.0574493*($J$28-5000000)),0),0)</f>
        <v>0</v>
      </c>
    </row>
    <row r="44" spans="2:10" x14ac:dyDescent="0.25">
      <c r="B44" s="18"/>
      <c r="C44" s="19"/>
      <c r="D44" s="40"/>
      <c r="E44" s="39"/>
      <c r="F44" s="42"/>
      <c r="G44" s="40"/>
      <c r="H44" s="41"/>
      <c r="J44" s="36">
        <f>IF($J$28&gt;9999999,585689+(0.05697*($J$28-10000000)),0)</f>
        <v>0</v>
      </c>
    </row>
    <row r="45" spans="2:10" ht="16.5" thickBot="1" x14ac:dyDescent="0.3">
      <c r="B45" s="21"/>
      <c r="C45" s="22"/>
      <c r="D45" s="23"/>
      <c r="E45" s="34"/>
      <c r="F45" s="23"/>
      <c r="G45" s="23"/>
      <c r="H45" s="35"/>
      <c r="J45" s="36"/>
    </row>
    <row r="46" spans="2:10" ht="4.9000000000000004" customHeight="1" x14ac:dyDescent="0.25"/>
  </sheetData>
  <sheetProtection algorithmName="SHA-512" hashValue="uxYlCZ52S//WFwYZ9soXYb8bRJC+zl29n3b3yHCPvTQGt529PZ+QY3Pg989mXE0TWjDM9SlDLTIGzViE5N5Iqw==" saltValue="yss1Yf4Wc9E0C7uH9Hj7xw==" spinCount="100000" sheet="1" objects="1" scenarios="1"/>
  <mergeCells count="7">
    <mergeCell ref="F15:H15"/>
    <mergeCell ref="F16:H16"/>
    <mergeCell ref="F17:H17"/>
    <mergeCell ref="F2:H2"/>
    <mergeCell ref="E3:H3"/>
    <mergeCell ref="E4:H4"/>
    <mergeCell ref="E13:H13"/>
  </mergeCells>
  <phoneticPr fontId="3" type="noConversion"/>
  <pageMargins left="0" right="0" top="0.24" bottom="0.75" header="0.25" footer="0.25"/>
  <pageSetup scale="80" orientation="portrait" blackAndWhite="1" r:id="rId1"/>
  <headerFooter alignWithMargins="0">
    <oddFooter>&amp;C&amp;9 1200 Memorial Hwy, Bismarck, ND 58504
Telephone:  (701) 328-9933
E-Mail:  dfi@nd.gov
Fax:  (701) 328-0290
Web:  www.nd.gov/dfi&amp;R&amp;9DFI USE ONLY
UNIT 41300
ENTRY EVENT 464020
FUND 242
DEPT ID 1100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Assessment Calculator</vt:lpstr>
      <vt:lpstr>'Assessment Calculator'!Print_Area</vt:lpstr>
    </vt:vector>
  </TitlesOfParts>
  <Company>North Dakota 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ND Bank  Assessment Calculator</dc:title>
  <dc:creator>Doug Hoselton/North Dakota Dept. of Financial Institutions</dc:creator>
  <cp:lastModifiedBy>Spah, Ryan R.</cp:lastModifiedBy>
  <cp:lastPrinted>2023-07-05T13:48:43Z</cp:lastPrinted>
  <dcterms:created xsi:type="dcterms:W3CDTF">2002-02-25T15:37:15Z</dcterms:created>
  <dcterms:modified xsi:type="dcterms:W3CDTF">2023-07-05T13:50:07Z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{ED959581-6B0E-4B7C-A5A6-615DFBA15261}</vt:lpwstr>
  </property>
</Properties>
</file>