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0.xml" ContentType="application/vnd.openxmlformats-officedocument.spreadsheetml.comments+xml"/>
  <Override PartName="/xl/comments61.xml" ContentType="application/vnd.openxmlformats-officedocument.spreadsheetml.comments+xml"/>
  <Override PartName="/xl/comments62.xml" ContentType="application/vnd.openxmlformats-officedocument.spreadsheetml.comments+xml"/>
  <Override PartName="/xl/comments63.xml" ContentType="application/vnd.openxmlformats-officedocument.spreadsheetml.comments+xml"/>
  <Override PartName="/xl/comments64.xml" ContentType="application/vnd.openxmlformats-officedocument.spreadsheetml.comments+xml"/>
  <Override PartName="/xl/comments65.xml" ContentType="application/vnd.openxmlformats-officedocument.spreadsheetml.comments+xml"/>
  <Override PartName="/xl/comments66.xml" ContentType="application/vnd.openxmlformats-officedocument.spreadsheetml.comments+xml"/>
  <Override PartName="/xl/comments67.xml" ContentType="application/vnd.openxmlformats-officedocument.spreadsheetml.comments+xml"/>
  <Override PartName="/xl/comments68.xml" ContentType="application/vnd.openxmlformats-officedocument.spreadsheetml.comments+xml"/>
  <Override PartName="/xl/comments69.xml" ContentType="application/vnd.openxmlformats-officedocument.spreadsheetml.comments+xml"/>
  <Override PartName="/xl/comments70.xml" ContentType="application/vnd.openxmlformats-officedocument.spreadsheetml.comments+xml"/>
  <Override PartName="/xl/comments71.xml" ContentType="application/vnd.openxmlformats-officedocument.spreadsheetml.comments+xml"/>
  <Override PartName="/xl/comments72.xml" ContentType="application/vnd.openxmlformats-officedocument.spreadsheetml.comments+xml"/>
  <Override PartName="/xl/comments73.xml" ContentType="application/vnd.openxmlformats-officedocument.spreadsheetml.comments+xml"/>
  <Override PartName="/xl/comments74.xml" ContentType="application/vnd.openxmlformats-officedocument.spreadsheetml.comments+xml"/>
  <Override PartName="/xl/comments75.xml" ContentType="application/vnd.openxmlformats-officedocument.spreadsheetml.comments+xml"/>
  <Override PartName="/xl/comments76.xml" ContentType="application/vnd.openxmlformats-officedocument.spreadsheetml.comments+xml"/>
  <Override PartName="/xl/comments77.xml" ContentType="application/vnd.openxmlformats-officedocument.spreadsheetml.comments+xml"/>
  <Override PartName="/xl/comments78.xml" ContentType="application/vnd.openxmlformats-officedocument.spreadsheetml.comments+xml"/>
  <Override PartName="/xl/comments79.xml" ContentType="application/vnd.openxmlformats-officedocument.spreadsheetml.comments+xml"/>
  <Override PartName="/xl/comments80.xml" ContentType="application/vnd.openxmlformats-officedocument.spreadsheetml.comments+xml"/>
  <Override PartName="/xl/comments81.xml" ContentType="application/vnd.openxmlformats-officedocument.spreadsheetml.comments+xml"/>
  <Override PartName="/xl/comments82.xml" ContentType="application/vnd.openxmlformats-officedocument.spreadsheetml.comments+xml"/>
  <Override PartName="/xl/comments8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dgov-my.sharepoint.com/personal/cwaletzko_nd_gov/Documents/"/>
    </mc:Choice>
  </mc:AlternateContent>
  <xr:revisionPtr revIDLastSave="0" documentId="8_{B69407AB-4028-4208-941C-0DD1683AF946}" xr6:coauthVersionLast="47" xr6:coauthVersionMax="47" xr10:uidLastSave="{00000000-0000-0000-0000-000000000000}"/>
  <bookViews>
    <workbookView xWindow="-120" yWindow="-120" windowWidth="38640" windowHeight="21120" tabRatio="931" firstSheet="82" activeTab="104" xr2:uid="{00000000-000D-0000-FFFF-FFFF00000000}"/>
  </bookViews>
  <sheets>
    <sheet name="Budget Laws" sheetId="74" r:id="rId1"/>
    <sheet name="Budget File Tips" sheetId="162" r:id="rId2"/>
    <sheet name="Tax Cap Instructions" sheetId="176" r:id="rId3"/>
    <sheet name="Budget Cover" sheetId="1" r:id="rId4"/>
    <sheet name="TOC" sheetId="66" r:id="rId5"/>
    <sheet name="Summary" sheetId="2" r:id="rId6"/>
    <sheet name="HB1776 Cap Calc - Entity Wide" sheetId="168" r:id="rId7"/>
    <sheet name="Cap Calc - Non-Entity Wide 1" sheetId="177" r:id="rId8"/>
    <sheet name="Cap Calc - Non-Entity Wide 2" sheetId="178" r:id="rId9"/>
    <sheet name="Budget Charts" sheetId="69" r:id="rId10"/>
    <sheet name="G 1" sheetId="3" r:id="rId11"/>
    <sheet name="GWKS 1" sheetId="4" r:id="rId12"/>
    <sheet name="GWKS 2" sheetId="5" r:id="rId13"/>
    <sheet name="GWKS 3" sheetId="6" r:id="rId14"/>
    <sheet name="GWKS 4" sheetId="7" r:id="rId15"/>
    <sheet name="GWKS 5" sheetId="8" r:id="rId16"/>
    <sheet name="SR 1" sheetId="70" r:id="rId17"/>
    <sheet name="SR 1 WKS" sheetId="71" r:id="rId18"/>
    <sheet name="SR 2" sheetId="80" r:id="rId19"/>
    <sheet name="SR 2 WKS " sheetId="81" r:id="rId20"/>
    <sheet name="SR 3" sheetId="82" r:id="rId21"/>
    <sheet name="SR 3 WKS" sheetId="83" r:id="rId22"/>
    <sheet name="SR 4" sheetId="84" r:id="rId23"/>
    <sheet name="SR 4 WKS" sheetId="85" r:id="rId24"/>
    <sheet name="SR 5" sheetId="86" r:id="rId25"/>
    <sheet name="SR 5 WKS" sheetId="87" r:id="rId26"/>
    <sheet name="SR 6" sheetId="88" r:id="rId27"/>
    <sheet name="SR 6 WKS" sheetId="89" r:id="rId28"/>
    <sheet name="SR 7" sheetId="90" r:id="rId29"/>
    <sheet name="SR 7 WKS" sheetId="91" r:id="rId30"/>
    <sheet name="SR 8" sheetId="92" r:id="rId31"/>
    <sheet name="SR 8 WKS" sheetId="93" r:id="rId32"/>
    <sheet name="SR 9" sheetId="94" r:id="rId33"/>
    <sheet name="SR 9 WKS" sheetId="95" r:id="rId34"/>
    <sheet name="SR 10" sheetId="96" r:id="rId35"/>
    <sheet name="SR 10 WKS" sheetId="97" r:id="rId36"/>
    <sheet name="SR 11" sheetId="98" r:id="rId37"/>
    <sheet name="SR 11 WKS" sheetId="99" r:id="rId38"/>
    <sheet name="SR 12" sheetId="100" r:id="rId39"/>
    <sheet name="SR 12 WKS" sheetId="101" r:id="rId40"/>
    <sheet name="SR 13" sheetId="102" r:id="rId41"/>
    <sheet name="SR 13 WKS" sheetId="103" r:id="rId42"/>
    <sheet name="SR 14" sheetId="104" r:id="rId43"/>
    <sheet name="SR 14 WKS" sheetId="105" r:id="rId44"/>
    <sheet name="SR 15" sheetId="106" r:id="rId45"/>
    <sheet name="SR 15 WKS" sheetId="107" r:id="rId46"/>
    <sheet name="DS 1" sheetId="72" r:id="rId47"/>
    <sheet name="DS 1 WKS" sheetId="73" r:id="rId48"/>
    <sheet name="DS 2" sheetId="108" r:id="rId49"/>
    <sheet name="DS 2 WKS" sheetId="109" r:id="rId50"/>
    <sheet name="DS 3" sheetId="110" r:id="rId51"/>
    <sheet name="DS 3 WKS" sheetId="111" r:id="rId52"/>
    <sheet name="DS 4" sheetId="112" r:id="rId53"/>
    <sheet name="DS 4 WKS" sheetId="113" r:id="rId54"/>
    <sheet name="DS 5" sheetId="114" r:id="rId55"/>
    <sheet name="DS 5 WKS" sheetId="115" r:id="rId56"/>
    <sheet name="DS 6" sheetId="116" r:id="rId57"/>
    <sheet name="DS 6 WKS" sheetId="117" r:id="rId58"/>
    <sheet name="DS 7" sheetId="118" r:id="rId59"/>
    <sheet name="DS 7 WKS" sheetId="119" r:id="rId60"/>
    <sheet name="DS 8" sheetId="120" r:id="rId61"/>
    <sheet name="DS 8 WKS" sheetId="121" r:id="rId62"/>
    <sheet name="DS 9" sheetId="122" r:id="rId63"/>
    <sheet name="DS 9 WKS" sheetId="123" r:id="rId64"/>
    <sheet name="DS 10" sheetId="124" r:id="rId65"/>
    <sheet name="DS 10 WKS" sheetId="125" r:id="rId66"/>
    <sheet name="OCL 1" sheetId="75" r:id="rId67"/>
    <sheet name="OCL 1 WKS" sheetId="76" r:id="rId68"/>
    <sheet name="OCL 2" sheetId="126" r:id="rId69"/>
    <sheet name="OCL 2 WKS" sheetId="127" r:id="rId70"/>
    <sheet name="OCL 3" sheetId="128" r:id="rId71"/>
    <sheet name="OCL 3 WKS" sheetId="129" r:id="rId72"/>
    <sheet name="OCL 4" sheetId="130" r:id="rId73"/>
    <sheet name="OCL 4 WKS" sheetId="131" r:id="rId74"/>
    <sheet name="OCL 5" sheetId="132" r:id="rId75"/>
    <sheet name="OCL 5 WKS" sheetId="133" r:id="rId76"/>
    <sheet name="OCL 6" sheetId="134" r:id="rId77"/>
    <sheet name="OCL 6 WKS" sheetId="135" r:id="rId78"/>
    <sheet name="OCL 7" sheetId="136" r:id="rId79"/>
    <sheet name="OCL 7 WKS" sheetId="137" r:id="rId80"/>
    <sheet name="OCL 8" sheetId="138" r:id="rId81"/>
    <sheet name="OCL 8 WKS" sheetId="139" r:id="rId82"/>
    <sheet name="OCL 9" sheetId="140" r:id="rId83"/>
    <sheet name="OCL 9 WKS" sheetId="141" r:id="rId84"/>
    <sheet name="OCL 10" sheetId="142" r:id="rId85"/>
    <sheet name="OCL 10 WKS" sheetId="143" r:id="rId86"/>
    <sheet name="NLF 1" sheetId="77" r:id="rId87"/>
    <sheet name="NLF 1 WKS " sheetId="78" r:id="rId88"/>
    <sheet name="NLF 2" sheetId="144" r:id="rId89"/>
    <sheet name="NLF 2 WKS" sheetId="145" r:id="rId90"/>
    <sheet name="NLF 3" sheetId="146" r:id="rId91"/>
    <sheet name="NLF 3 WKS" sheetId="147" r:id="rId92"/>
    <sheet name="NLF 4" sheetId="148" r:id="rId93"/>
    <sheet name="NLF 4 WKS" sheetId="149" r:id="rId94"/>
    <sheet name="NLF 5" sheetId="150" r:id="rId95"/>
    <sheet name="NLF 5 WKS" sheetId="151" r:id="rId96"/>
    <sheet name="NLF 6" sheetId="152" r:id="rId97"/>
    <sheet name="NLF 6 WKS" sheetId="153" r:id="rId98"/>
    <sheet name="NLF 7" sheetId="154" r:id="rId99"/>
    <sheet name="NLF 7 WKS" sheetId="155" r:id="rId100"/>
    <sheet name="NLF 8" sheetId="156" r:id="rId101"/>
    <sheet name="NLF 8 WKS" sheetId="157" r:id="rId102"/>
    <sheet name="NLF 9" sheetId="158" r:id="rId103"/>
    <sheet name="NLF 9 WKS" sheetId="159" r:id="rId104"/>
    <sheet name="NLF 10" sheetId="160" r:id="rId105"/>
    <sheet name="NLF 10 WKS" sheetId="161" r:id="rId106"/>
    <sheet name="DS_INTERNAL_DOCUMENT_STORAGE" sheetId="170" state="veryHidden" r:id="rId107"/>
    <sheet name="DS_INTERNAL_SETTINGS_STORAGE" sheetId="171" state="veryHidden" r:id="rId108"/>
    <sheet name="DS_INTERNAL_DOCGROUP_STORAGE" sheetId="172" state="veryHidden" r:id="rId109"/>
    <sheet name="DS_INTERNAL_SNIP_STORAGE" sheetId="173" state="veryHidden" r:id="rId110"/>
  </sheets>
  <definedNames>
    <definedName name="_Order1" hidden="1">0</definedName>
    <definedName name="_Order2" hidden="1">0</definedName>
    <definedName name="DS_WorkbookId_71260cfdc4c6494faece460c1d9c70d0_10939" localSheetId="17" hidden="1">"DsWorksheetID"</definedName>
    <definedName name="DS_WorkbookId_71260cfdc4c6494faece460c1d9c70d0_11849" localSheetId="75" hidden="1">"DsWorksheetID"</definedName>
    <definedName name="DS_WorkbookId_71260cfdc4c6494faece460c1d9c70d0_12320" localSheetId="45" hidden="1">"DsWorksheetID"</definedName>
    <definedName name="DS_WorkbookId_71260cfdc4c6494faece460c1d9c70d0_14269" localSheetId="40" hidden="1">"DsWorksheetID"</definedName>
    <definedName name="DS_WorkbookId_71260cfdc4c6494faece460c1d9c70d0_14894" localSheetId="97" hidden="1">"DsWorksheetID"</definedName>
    <definedName name="DS_WorkbookId_71260cfdc4c6494faece460c1d9c70d0_15152" localSheetId="2" hidden="1">"DsWorksheetID"</definedName>
    <definedName name="DS_WorkbookId_71260cfdc4c6494faece460c1d9c70d0_15677" localSheetId="37" hidden="1">"DsWorksheetID"</definedName>
    <definedName name="DS_WorkbookId_71260cfdc4c6494faece460c1d9c70d0_16078" localSheetId="21" hidden="1">"DsWorksheetID"</definedName>
    <definedName name="DS_WorkbookId_71260cfdc4c6494faece460c1d9c70d0_16700" localSheetId="7" hidden="1">"DsWorksheetID"</definedName>
    <definedName name="DS_WorkbookId_71260cfdc4c6494faece460c1d9c70d0_16700" localSheetId="8" hidden="1">"DsWorksheetID"</definedName>
    <definedName name="DS_WorkbookId_71260cfdc4c6494faece460c1d9c70d0_16700" localSheetId="6" hidden="1">"DsWorksheetID"</definedName>
    <definedName name="DS_WorkbookId_71260cfdc4c6494faece460c1d9c70d0_17305" localSheetId="24" hidden="1">"DsWorksheetID"</definedName>
    <definedName name="DS_WorkbookId_71260cfdc4c6494faece460c1d9c70d0_17866" localSheetId="4" hidden="1">"DsWorksheetID"</definedName>
    <definedName name="DS_WorkbookId_71260cfdc4c6494faece460c1d9c70d0_18792" localSheetId="1" hidden="1">"DsWorksheetID"</definedName>
    <definedName name="DS_WorkbookId_71260cfdc4c6494faece460c1d9c70d0_18833" localSheetId="56" hidden="1">"DsWorksheetID"</definedName>
    <definedName name="DS_WorkbookId_71260cfdc4c6494faece460c1d9c70d0_18928" localSheetId="32" hidden="1">"DsWorksheetID"</definedName>
    <definedName name="DS_WorkbookId_71260cfdc4c6494faece460c1d9c70d0_19094" localSheetId="36" hidden="1">"DsWorksheetID"</definedName>
    <definedName name="DS_WorkbookId_71260cfdc4c6494faece460c1d9c70d0_19251" localSheetId="38" hidden="1">"DsWorksheetID"</definedName>
    <definedName name="DS_WorkbookId_71260cfdc4c6494faece460c1d9c70d0_20122" localSheetId="109" hidden="1">"DsWorksheetID"</definedName>
    <definedName name="DS_WorkbookId_71260cfdc4c6494faece460c1d9c70d0_20952" localSheetId="99" hidden="1">"DsWorksheetID"</definedName>
    <definedName name="DS_WorkbookId_71260cfdc4c6494faece460c1d9c70d0_21281" localSheetId="69" hidden="1">"DsWorksheetID"</definedName>
    <definedName name="DS_WorkbookId_71260cfdc4c6494faece460c1d9c70d0_22530" localSheetId="83" hidden="1">"DsWorksheetID"</definedName>
    <definedName name="DS_WorkbookId_71260cfdc4c6494faece460c1d9c70d0_22727" localSheetId="107" hidden="1">"DsWorksheetID"</definedName>
    <definedName name="DS_WorkbookId_71260cfdc4c6494faece460c1d9c70d0_23349" localSheetId="64" hidden="1">"DsWorksheetID"</definedName>
    <definedName name="DS_WorkbookId_71260cfdc4c6494faece460c1d9c70d0_23778" localSheetId="85" hidden="1">"DsWorksheetID"</definedName>
    <definedName name="DS_WorkbookId_71260cfdc4c6494faece460c1d9c70d0_24350" localSheetId="55" hidden="1">"DsWorksheetID"</definedName>
    <definedName name="DS_WorkbookId_71260cfdc4c6494faece460c1d9c70d0_26365" localSheetId="25" hidden="1">"DsWorksheetID"</definedName>
    <definedName name="DS_WorkbookId_71260cfdc4c6494faece460c1d9c70d0_27974" localSheetId="91" hidden="1">"DsWorksheetID"</definedName>
    <definedName name="DS_WorkbookId_71260cfdc4c6494faece460c1d9c70d0_27994" localSheetId="10" hidden="1">"DsWorksheetID"</definedName>
    <definedName name="DS_WorkbookId_71260cfdc4c6494faece460c1d9c70d0_28203" localSheetId="67" hidden="1">"DsWorksheetID"</definedName>
    <definedName name="DS_WorkbookId_71260cfdc4c6494faece460c1d9c70d0_30015" localSheetId="13" hidden="1">"DsWorksheetID"</definedName>
    <definedName name="DS_WorkbookId_71260cfdc4c6494faece460c1d9c70d0_30295" localSheetId="33" hidden="1">"DsWorksheetID"</definedName>
    <definedName name="DS_WorkbookId_71260cfdc4c6494faece460c1d9c70d0_31316" localSheetId="61" hidden="1">"DsWorksheetID"</definedName>
    <definedName name="DS_WorkbookId_71260cfdc4c6494faece460c1d9c70d0_31971" localSheetId="54" hidden="1">"DsWorksheetID"</definedName>
    <definedName name="DS_WorkbookId_71260cfdc4c6494faece460c1d9c70d0_35256" localSheetId="50" hidden="1">"DsWorksheetID"</definedName>
    <definedName name="DS_WorkbookId_71260cfdc4c6494faece460c1d9c70d0_35674" localSheetId="5" hidden="1">"DsWorksheetID"</definedName>
    <definedName name="DS_WorkbookId_71260cfdc4c6494faece460c1d9c70d0_36511" localSheetId="51" hidden="1">"DsWorksheetID"</definedName>
    <definedName name="DS_WorkbookId_71260cfdc4c6494faece460c1d9c70d0_3681" localSheetId="77" hidden="1">"DsWorksheetID"</definedName>
    <definedName name="DS_WorkbookId_71260cfdc4c6494faece460c1d9c70d0_36824" localSheetId="81" hidden="1">"DsWorksheetID"</definedName>
    <definedName name="DS_WorkbookId_71260cfdc4c6494faece460c1d9c70d0_37505" localSheetId="26" hidden="1">"DsWorksheetID"</definedName>
    <definedName name="DS_WorkbookId_71260cfdc4c6494faece460c1d9c70d0_37660" localSheetId="92" hidden="1">"DsWorksheetID"</definedName>
    <definedName name="DS_WorkbookId_71260cfdc4c6494faece460c1d9c70d0_40429" localSheetId="0" hidden="1">"DsWorksheetID"</definedName>
    <definedName name="DS_WorkbookId_71260cfdc4c6494faece460c1d9c70d0_42283" localSheetId="73" hidden="1">"DsWorksheetID"</definedName>
    <definedName name="DS_WorkbookId_71260cfdc4c6494faece460c1d9c70d0_43121" localSheetId="63" hidden="1">"DsWorksheetID"</definedName>
    <definedName name="DS_WorkbookId_71260cfdc4c6494faece460c1d9c70d0_4358" localSheetId="27" hidden="1">"DsWorksheetID"</definedName>
    <definedName name="DS_WorkbookId_71260cfdc4c6494faece460c1d9c70d0_43897" localSheetId="68" hidden="1">"DsWorksheetID"</definedName>
    <definedName name="DS_WorkbookId_71260cfdc4c6494faece460c1d9c70d0_4402" localSheetId="48" hidden="1">"DsWorksheetID"</definedName>
    <definedName name="DS_WorkbookId_71260cfdc4c6494faece460c1d9c70d0_44355" localSheetId="49" hidden="1">"DsWorksheetID"</definedName>
    <definedName name="DS_WorkbookId_71260cfdc4c6494faece460c1d9c70d0_44412" localSheetId="96" hidden="1">"DsWorksheetID"</definedName>
    <definedName name="DS_WorkbookId_71260cfdc4c6494faece460c1d9c70d0_44822" localSheetId="106" hidden="1">"DsWorksheetID"</definedName>
    <definedName name="DS_WorkbookId_71260cfdc4c6494faece460c1d9c70d0_45176" localSheetId="101" hidden="1">"DsWorksheetID"</definedName>
    <definedName name="DS_WorkbookId_71260cfdc4c6494faece460c1d9c70d0_48259" localSheetId="39" hidden="1">"DsWorksheetID"</definedName>
    <definedName name="DS_WorkbookId_71260cfdc4c6494faece460c1d9c70d0_49255" localSheetId="59" hidden="1">"DsWorksheetID"</definedName>
    <definedName name="DS_WorkbookId_71260cfdc4c6494faece460c1d9c70d0_49814" localSheetId="62" hidden="1">"DsWorksheetID"</definedName>
    <definedName name="DS_WorkbookId_71260cfdc4c6494faece460c1d9c70d0_4985" localSheetId="79" hidden="1">"DsWorksheetID"</definedName>
    <definedName name="DS_WorkbookId_71260cfdc4c6494faece460c1d9c70d0_50465" localSheetId="100" hidden="1">"DsWorksheetID"</definedName>
    <definedName name="DS_WorkbookId_71260cfdc4c6494faece460c1d9c70d0_5197" localSheetId="19" hidden="1">"DsWorksheetID"</definedName>
    <definedName name="DS_WorkbookId_71260cfdc4c6494faece460c1d9c70d0_52984" localSheetId="80" hidden="1">"DsWorksheetID"</definedName>
    <definedName name="DS_WorkbookId_71260cfdc4c6494faece460c1d9c70d0_55886" localSheetId="84" hidden="1">"DsWorksheetID"</definedName>
    <definedName name="DS_WorkbookId_71260cfdc4c6494faece460c1d9c70d0_55892" localSheetId="90" hidden="1">"DsWorksheetID"</definedName>
    <definedName name="DS_WorkbookId_71260cfdc4c6494faece460c1d9c70d0_56781" localSheetId="102" hidden="1">"DsWorksheetID"</definedName>
    <definedName name="DS_WorkbookId_71260cfdc4c6494faece460c1d9c70d0_57747" localSheetId="87" hidden="1">"DsWorksheetID"</definedName>
    <definedName name="DS_WorkbookId_71260cfdc4c6494faece460c1d9c70d0_58015" localSheetId="42" hidden="1">"DsWorksheetID"</definedName>
    <definedName name="DS_WorkbookId_71260cfdc4c6494faece460c1d9c70d0_58062" localSheetId="76" hidden="1">"DsWorksheetID"</definedName>
    <definedName name="DS_WorkbookId_71260cfdc4c6494faece460c1d9c70d0_58143" localSheetId="31" hidden="1">"DsWorksheetID"</definedName>
    <definedName name="DS_WorkbookId_71260cfdc4c6494faece460c1d9c70d0_58498" localSheetId="12" hidden="1">"DsWorksheetID"</definedName>
    <definedName name="DS_WorkbookId_71260cfdc4c6494faece460c1d9c70d0_60289" localSheetId="30" hidden="1">"DsWorksheetID"</definedName>
    <definedName name="DS_WorkbookId_71260cfdc4c6494faece460c1d9c70d0_6077" localSheetId="20" hidden="1">"DsWorksheetID"</definedName>
    <definedName name="DS_WorkbookId_71260cfdc4c6494faece460c1d9c70d0_60947" localSheetId="70" hidden="1">"DsWorksheetID"</definedName>
    <definedName name="DS_WorkbookId_71260cfdc4c6494faece460c1d9c70d0_61180" localSheetId="53" hidden="1">"DsWorksheetID"</definedName>
    <definedName name="DS_WorkbookId_71260cfdc4c6494faece460c1d9c70d0_61766" localSheetId="89" hidden="1">"DsWorksheetID"</definedName>
    <definedName name="DS_WorkbookId_71260cfdc4c6494faece460c1d9c70d0_61854" localSheetId="66" hidden="1">"DsWorksheetID"</definedName>
    <definedName name="DS_WorkbookId_71260cfdc4c6494faece460c1d9c70d0_65011" localSheetId="52" hidden="1">"DsWorksheetID"</definedName>
    <definedName name="DS_WorkbookId_71260cfdc4c6494faece460c1d9c70d0_66885" localSheetId="28" hidden="1">"DsWorksheetID"</definedName>
    <definedName name="DS_WorkbookId_71260cfdc4c6494faece460c1d9c70d0_67240" localSheetId="71" hidden="1">"DsWorksheetID"</definedName>
    <definedName name="DS_WorkbookId_71260cfdc4c6494faece460c1d9c70d0_67897" localSheetId="94" hidden="1">"DsWorksheetID"</definedName>
    <definedName name="DS_WorkbookId_71260cfdc4c6494faece460c1d9c70d0_680" localSheetId="47" hidden="1">"DsWorksheetID"</definedName>
    <definedName name="DS_WorkbookId_71260cfdc4c6494faece460c1d9c70d0_68015" localSheetId="105" hidden="1">"DsWorksheetID"</definedName>
    <definedName name="DS_WorkbookId_71260cfdc4c6494faece460c1d9c70d0_69849" localSheetId="65" hidden="1">"DsWorksheetID"</definedName>
    <definedName name="DS_WorkbookId_71260cfdc4c6494faece460c1d9c70d0_69994" localSheetId="93" hidden="1">"DsWorksheetID"</definedName>
    <definedName name="DS_WorkbookId_71260cfdc4c6494faece460c1d9c70d0_70252" localSheetId="108" hidden="1">"DsWorksheetID"</definedName>
    <definedName name="DS_WorkbookId_71260cfdc4c6494faece460c1d9c70d0_72926" localSheetId="98" hidden="1">"DsWorksheetID"</definedName>
    <definedName name="DS_WorkbookId_71260cfdc4c6494faece460c1d9c70d0_73379" localSheetId="46" hidden="1">"DsWorksheetID"</definedName>
    <definedName name="DS_WorkbookId_71260cfdc4c6494faece460c1d9c70d0_73905" localSheetId="23" hidden="1">"DsWorksheetID"</definedName>
    <definedName name="DS_WorkbookId_71260cfdc4c6494faece460c1d9c70d0_74726" localSheetId="35" hidden="1">"DsWorksheetID"</definedName>
    <definedName name="DS_WorkbookId_71260cfdc4c6494faece460c1d9c70d0_75620" localSheetId="3" hidden="1">"DsWorksheetID"</definedName>
    <definedName name="DS_WorkbookId_71260cfdc4c6494faece460c1d9c70d0_78015" localSheetId="58" hidden="1">"DsWorksheetID"</definedName>
    <definedName name="DS_WorkbookId_71260cfdc4c6494faece460c1d9c70d0_80042" localSheetId="15" hidden="1">"DsWorksheetID"</definedName>
    <definedName name="DS_WorkbookId_71260cfdc4c6494faece460c1d9c70d0_80360" localSheetId="60" hidden="1">"DsWorksheetID"</definedName>
    <definedName name="DS_WorkbookId_71260cfdc4c6494faece460c1d9c70d0_80782" localSheetId="11" hidden="1">"DsWorksheetID"</definedName>
    <definedName name="DS_WorkbookId_71260cfdc4c6494faece460c1d9c70d0_82917" localSheetId="16" hidden="1">"DsWorksheetID"</definedName>
    <definedName name="DS_WorkbookId_71260cfdc4c6494faece460c1d9c70d0_82952" localSheetId="95" hidden="1">"DsWorksheetID"</definedName>
    <definedName name="DS_WorkbookId_71260cfdc4c6494faece460c1d9c70d0_83102" localSheetId="78" hidden="1">"DsWorksheetID"</definedName>
    <definedName name="DS_WorkbookId_71260cfdc4c6494faece460c1d9c70d0_83119" localSheetId="103" hidden="1">"DsWorksheetID"</definedName>
    <definedName name="DS_WorkbookId_71260cfdc4c6494faece460c1d9c70d0_83406" localSheetId="104" hidden="1">"DsWorksheetID"</definedName>
    <definedName name="DS_WorkbookId_71260cfdc4c6494faece460c1d9c70d0_83638" localSheetId="9" hidden="1">"DsWorksheetID"</definedName>
    <definedName name="DS_WorkbookId_71260cfdc4c6494faece460c1d9c70d0_86116" localSheetId="34" hidden="1">"DsWorksheetID"</definedName>
    <definedName name="DS_WorkbookId_71260cfdc4c6494faece460c1d9c70d0_90542" localSheetId="18" hidden="1">"DsWorksheetID"</definedName>
    <definedName name="DS_WorkbookId_71260cfdc4c6494faece460c1d9c70d0_90802" localSheetId="44" hidden="1">"DsWorksheetID"</definedName>
    <definedName name="DS_WorkbookId_71260cfdc4c6494faece460c1d9c70d0_90927" localSheetId="74" hidden="1">"DsWorksheetID"</definedName>
    <definedName name="DS_WorkbookId_71260cfdc4c6494faece460c1d9c70d0_91119" localSheetId="57" hidden="1">"DsWorksheetID"</definedName>
    <definedName name="DS_WorkbookId_71260cfdc4c6494faece460c1d9c70d0_91143" localSheetId="29" hidden="1">"DsWorksheetID"</definedName>
    <definedName name="DS_WorkbookId_71260cfdc4c6494faece460c1d9c70d0_91687" localSheetId="72" hidden="1">"DsWorksheetID"</definedName>
    <definedName name="DS_WorkbookId_71260cfdc4c6494faece460c1d9c70d0_93131" localSheetId="86" hidden="1">"DsWorksheetID"</definedName>
    <definedName name="DS_WorkbookId_71260cfdc4c6494faece460c1d9c70d0_94227" localSheetId="41" hidden="1">"DsWorksheetID"</definedName>
    <definedName name="DS_WorkbookId_71260cfdc4c6494faece460c1d9c70d0_96007" localSheetId="14" hidden="1">"DsWorksheetID"</definedName>
    <definedName name="DS_WorkbookId_71260cfdc4c6494faece460c1d9c70d0_96276" localSheetId="43" hidden="1">"DsWorksheetID"</definedName>
    <definedName name="DS_WorkbookId_71260cfdc4c6494faece460c1d9c70d0_98322" localSheetId="88" hidden="1">"DsWorksheetID"</definedName>
    <definedName name="DS_WorkbookId_71260cfdc4c6494faece460c1d9c70d0_99955" localSheetId="82" hidden="1">"DsWorksheetID"</definedName>
    <definedName name="DS_WorkbookId_71260cfdc4c6494faece460c1d9c70d0_99957" localSheetId="22" hidden="1">"DsWorksheetID"</definedName>
    <definedName name="_xlnm.Print_Area" localSheetId="9">'Budget Charts'!$B$1:$G$45</definedName>
    <definedName name="_xlnm.Print_Area" localSheetId="3">'Budget Cover'!$A$7:$F$29</definedName>
    <definedName name="_xlnm.Print_Area" localSheetId="0">'Budget Laws'!$A$1:$J$64</definedName>
    <definedName name="_xlnm.Print_Area" localSheetId="7">'Cap Calc - Non-Entity Wide 1'!$A$1:$F$75</definedName>
    <definedName name="_xlnm.Print_Area" localSheetId="8">'Cap Calc - Non-Entity Wide 2'!$A$1:$F$75</definedName>
    <definedName name="_xlnm.Print_Area" localSheetId="46">'DS 1'!$A$1:$K$69</definedName>
    <definedName name="_xlnm.Print_Area" localSheetId="47">'DS 1 WKS'!$A$1:$H$50</definedName>
    <definedName name="_xlnm.Print_Area" localSheetId="64">'DS 10'!$A$1:$K$69</definedName>
    <definedName name="_xlnm.Print_Area" localSheetId="65">'DS 10 WKS'!$A$1:$H$50</definedName>
    <definedName name="_xlnm.Print_Area" localSheetId="48">'DS 2'!$A$1:$K$69</definedName>
    <definedName name="_xlnm.Print_Area" localSheetId="50">'DS 3'!$A$1:$K$70</definedName>
    <definedName name="_xlnm.Print_Area" localSheetId="52">'DS 4'!$A$1:$K$70</definedName>
    <definedName name="_xlnm.Print_Area" localSheetId="53">'DS 4 WKS'!$A$1:$H$50</definedName>
    <definedName name="_xlnm.Print_Area" localSheetId="54">'DS 5'!$A$1:$K$70</definedName>
    <definedName name="_xlnm.Print_Area" localSheetId="55">'DS 5 WKS'!$A$1:$H$50</definedName>
    <definedName name="_xlnm.Print_Area" localSheetId="56">'DS 6'!$A$1:$K$70</definedName>
    <definedName name="_xlnm.Print_Area" localSheetId="57">'DS 6 WKS'!$A$1:$H$50</definedName>
    <definedName name="_xlnm.Print_Area" localSheetId="58">'DS 7'!$A$1:$K$69</definedName>
    <definedName name="_xlnm.Print_Area" localSheetId="59">'DS 7 WKS'!$A$1:$H$50</definedName>
    <definedName name="_xlnm.Print_Area" localSheetId="60">'DS 8'!$A$1:$K$69</definedName>
    <definedName name="_xlnm.Print_Area" localSheetId="61">'DS 8 WKS'!$A$1:$H$50</definedName>
    <definedName name="_xlnm.Print_Area" localSheetId="62">'DS 9'!$A$1:$K$70</definedName>
    <definedName name="_xlnm.Print_Area" localSheetId="63">'DS 9 WKS'!$A$1:$H$50</definedName>
    <definedName name="_xlnm.Print_Area" localSheetId="10">'G 1'!$A$1:$K$39</definedName>
    <definedName name="_xlnm.Print_Area" localSheetId="6">'HB1776 Cap Calc - Entity Wide'!$A$1:$F$74</definedName>
    <definedName name="_xlnm.Print_Area" localSheetId="86">'NLF 1'!$A$1:$I$18</definedName>
    <definedName name="_xlnm.Print_Area" localSheetId="87">'NLF 1 WKS '!$A$1:$H$60</definedName>
    <definedName name="_xlnm.Print_Area" localSheetId="104">'NLF 10'!$A$1:$I$26</definedName>
    <definedName name="_xlnm.Print_Area" localSheetId="105">'NLF 10 WKS'!$A$1:$H$60</definedName>
    <definedName name="_xlnm.Print_Area" localSheetId="88">'NLF 2'!$A$1:$I$26</definedName>
    <definedName name="_xlnm.Print_Area" localSheetId="89">'NLF 2 WKS'!$A$1:$H$60</definedName>
    <definedName name="_xlnm.Print_Area" localSheetId="90">'NLF 3'!$A$1:$I$26</definedName>
    <definedName name="_xlnm.Print_Area" localSheetId="91">'NLF 3 WKS'!$A$1:$H$60</definedName>
    <definedName name="_xlnm.Print_Area" localSheetId="92">'NLF 4'!$A$1:$J$58</definedName>
    <definedName name="_xlnm.Print_Area" localSheetId="93">'NLF 4 WKS'!$A$1:$H$60</definedName>
    <definedName name="_xlnm.Print_Area" localSheetId="94">'NLF 5'!$A$1:$J$58</definedName>
    <definedName name="_xlnm.Print_Area" localSheetId="95">'NLF 5 WKS'!$A$1:$H$60</definedName>
    <definedName name="_xlnm.Print_Area" localSheetId="96">'NLF 6'!$A$1:$J$26</definedName>
    <definedName name="_xlnm.Print_Area" localSheetId="97">'NLF 6 WKS'!$A$1:$H$60</definedName>
    <definedName name="_xlnm.Print_Area" localSheetId="98">'NLF 7'!$A$1:$I$26</definedName>
    <definedName name="_xlnm.Print_Area" localSheetId="99">'NLF 7 WKS'!$A$1:$H$60</definedName>
    <definedName name="_xlnm.Print_Area" localSheetId="100">'NLF 8'!$A$1:$I$26</definedName>
    <definedName name="_xlnm.Print_Area" localSheetId="101">'NLF 8 WKS'!$A$1:$H$60</definedName>
    <definedName name="_xlnm.Print_Area" localSheetId="102">'NLF 9'!$A$1:$I$26</definedName>
    <definedName name="_xlnm.Print_Area" localSheetId="103">'NLF 9 WKS'!$A$1:$H$60</definedName>
    <definedName name="_xlnm.Print_Area" localSheetId="66">'OCL 1'!$A$1:$K$36</definedName>
    <definedName name="_xlnm.Print_Area" localSheetId="67">'OCL 1 WKS'!$A$1:$H$61</definedName>
    <definedName name="_xlnm.Print_Area" localSheetId="84">'OCL 10'!$A$1:$K$36</definedName>
    <definedName name="_xlnm.Print_Area" localSheetId="85">'OCL 10 WKS'!$A$1:$H$61</definedName>
    <definedName name="_xlnm.Print_Area" localSheetId="68">'OCL 2'!$A$1:$K$36</definedName>
    <definedName name="_xlnm.Print_Area" localSheetId="69">'OCL 2 WKS'!$A$1:$H$61</definedName>
    <definedName name="_xlnm.Print_Area" localSheetId="70">'OCL 3'!$A$1:$K$36</definedName>
    <definedName name="_xlnm.Print_Area" localSheetId="71">'OCL 3 WKS'!$A$1:$H$61</definedName>
    <definedName name="_xlnm.Print_Area" localSheetId="72">'OCL 4'!$A$1:$K$68</definedName>
    <definedName name="_xlnm.Print_Area" localSheetId="73">'OCL 4 WKS'!$A$1:$H$61</definedName>
    <definedName name="_xlnm.Print_Area" localSheetId="74">'OCL 5'!$A$1:$K$36</definedName>
    <definedName name="_xlnm.Print_Area" localSheetId="75">'OCL 5 WKS'!$A$1:$H$61</definedName>
    <definedName name="_xlnm.Print_Area" localSheetId="76">'OCL 6'!$A$1:$K$36</definedName>
    <definedName name="_xlnm.Print_Area" localSheetId="77">'OCL 6 WKS'!$A$1:$H$61</definedName>
    <definedName name="_xlnm.Print_Area" localSheetId="78">'OCL 7'!$A$1:$K$36</definedName>
    <definedName name="_xlnm.Print_Area" localSheetId="79">'OCL 7 WKS'!$A$1:$H$61</definedName>
    <definedName name="_xlnm.Print_Area" localSheetId="80">'OCL 8'!$A$1:$K$36</definedName>
    <definedName name="_xlnm.Print_Area" localSheetId="81">'OCL 8 WKS'!$A$1:$H$61</definedName>
    <definedName name="_xlnm.Print_Area" localSheetId="82">'OCL 9'!$A$1:$K$68</definedName>
    <definedName name="_xlnm.Print_Area" localSheetId="83">'OCL 9 WKS'!$A$1:$H$61</definedName>
    <definedName name="_xlnm.Print_Area" localSheetId="16">'SR 1'!$A$1:$K$36</definedName>
    <definedName name="_xlnm.Print_Area" localSheetId="17">'SR 1 WKS'!$A$1:$H$61</definedName>
    <definedName name="_xlnm.Print_Area" localSheetId="34">'SR 10'!$A$1:$K$36</definedName>
    <definedName name="_xlnm.Print_Area" localSheetId="35">'SR 10 WKS'!$A$1:$H$61</definedName>
    <definedName name="_xlnm.Print_Area" localSheetId="36">'SR 11'!$A$1:$K$36</definedName>
    <definedName name="_xlnm.Print_Area" localSheetId="37">'SR 11 WKS'!$A$1:$H$61</definedName>
    <definedName name="_xlnm.Print_Area" localSheetId="38">'SR 12'!$A$1:$K$36</definedName>
    <definedName name="_xlnm.Print_Area" localSheetId="39">'SR 12 WKS'!$A$1:$H$61</definedName>
    <definedName name="_xlnm.Print_Area" localSheetId="40">'SR 13'!$A$1:$K$36</definedName>
    <definedName name="_xlnm.Print_Area" localSheetId="41">'SR 13 WKS'!$A$1:$H$61</definedName>
    <definedName name="_xlnm.Print_Area" localSheetId="42">'SR 14'!$A$1:$K$36</definedName>
    <definedName name="_xlnm.Print_Area" localSheetId="43">'SR 14 WKS'!$A$1:$H$61</definedName>
    <definedName name="_xlnm.Print_Area" localSheetId="44">'SR 15'!$A$1:$K$36</definedName>
    <definedName name="_xlnm.Print_Area" localSheetId="45">'SR 15 WKS'!$A$1:$H$61</definedName>
    <definedName name="_xlnm.Print_Area" localSheetId="18">'SR 2'!$A$1:$K$36</definedName>
    <definedName name="_xlnm.Print_Area" localSheetId="19">'SR 2 WKS '!$A$1:$H$61</definedName>
    <definedName name="_xlnm.Print_Area" localSheetId="20">'SR 3'!$A$1:$K$68</definedName>
    <definedName name="_xlnm.Print_Area" localSheetId="21">'SR 3 WKS'!$A$1:$H$61</definedName>
    <definedName name="_xlnm.Print_Area" localSheetId="22">'SR 4'!$A$1:$K$36</definedName>
    <definedName name="_xlnm.Print_Area" localSheetId="23">'SR 4 WKS'!$A$1:$H$61</definedName>
    <definedName name="_xlnm.Print_Area" localSheetId="24">'SR 5'!$A$1:$K$68</definedName>
    <definedName name="_xlnm.Print_Area" localSheetId="25">'SR 5 WKS'!$A$1:$H$61</definedName>
    <definedName name="_xlnm.Print_Area" localSheetId="26">'SR 6'!$A$1:$K$36</definedName>
    <definedName name="_xlnm.Print_Area" localSheetId="27">'SR 6 WKS'!$A$1:$H$61</definedName>
    <definedName name="_xlnm.Print_Area" localSheetId="28">'SR 7'!$A$1:$K$36</definedName>
    <definedName name="_xlnm.Print_Area" localSheetId="29">'SR 7 WKS'!$A$1:$H$61</definedName>
    <definedName name="_xlnm.Print_Area" localSheetId="30">'SR 8'!$A$1:$K$36</definedName>
    <definedName name="_xlnm.Print_Area" localSheetId="31">'SR 8 WKS'!$A$1:$H$61</definedName>
    <definedName name="_xlnm.Print_Area" localSheetId="32">'SR 9'!$A$1:$K$36</definedName>
    <definedName name="_xlnm.Print_Area" localSheetId="33">'SR 9 WKS'!$A$1:$H$61</definedName>
    <definedName name="_xlnm.Print_Area" localSheetId="5">Summary!$A$1:$H$67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7" i="178" l="1"/>
  <c r="C71" i="178" s="1"/>
  <c r="C65" i="178"/>
  <c r="B51" i="178"/>
  <c r="C33" i="178"/>
  <c r="E23" i="178"/>
  <c r="D23" i="178"/>
  <c r="C23" i="178"/>
  <c r="C26" i="178" s="1"/>
  <c r="A15" i="178"/>
  <c r="A16" i="178" s="1"/>
  <c r="A17" i="178" s="1"/>
  <c r="A18" i="178" s="1"/>
  <c r="A19" i="178" s="1"/>
  <c r="A20" i="178" s="1"/>
  <c r="A21" i="178" s="1"/>
  <c r="A23" i="178" s="1"/>
  <c r="A24" i="178" s="1"/>
  <c r="A26" i="178" s="1"/>
  <c r="A27" i="178" s="1"/>
  <c r="A28" i="178" s="1"/>
  <c r="A29" i="178" s="1"/>
  <c r="A30" i="178" s="1"/>
  <c r="A31" i="178" s="1"/>
  <c r="A32" i="178" s="1"/>
  <c r="A33" i="178" s="1"/>
  <c r="A34" i="178" s="1"/>
  <c r="A35" i="178" s="1"/>
  <c r="A36" i="178" s="1"/>
  <c r="A37" i="178" s="1"/>
  <c r="A40" i="178" s="1"/>
  <c r="A41" i="178" s="1"/>
  <c r="A42" i="178" s="1"/>
  <c r="A43" i="178" s="1"/>
  <c r="A45" i="178" s="1"/>
  <c r="A46" i="178" s="1"/>
  <c r="A47" i="178" s="1"/>
  <c r="A48" i="178" s="1"/>
  <c r="A51" i="178" s="1"/>
  <c r="A53" i="178" s="1"/>
  <c r="A54" i="178" s="1"/>
  <c r="A55" i="178" s="1"/>
  <c r="A56" i="178" s="1"/>
  <c r="A57" i="178" s="1"/>
  <c r="A58" i="178" s="1"/>
  <c r="A59" i="178" s="1"/>
  <c r="A60" i="178" s="1"/>
  <c r="A61" i="178" s="1"/>
  <c r="A62" i="178" s="1"/>
  <c r="A63" i="178" s="1"/>
  <c r="A65" i="178" s="1"/>
  <c r="A68" i="178" s="1"/>
  <c r="A69" i="178" s="1"/>
  <c r="A70" i="178" s="1"/>
  <c r="A72" i="178" s="1"/>
  <c r="A73" i="178" s="1"/>
  <c r="A75" i="178" s="1"/>
  <c r="A14" i="178"/>
  <c r="B11" i="178"/>
  <c r="E9" i="178"/>
  <c r="D9" i="178"/>
  <c r="C9" i="178"/>
  <c r="D7" i="178"/>
  <c r="C46" i="178" s="1"/>
  <c r="A6" i="178"/>
  <c r="A7" i="178" s="1"/>
  <c r="D3" i="178"/>
  <c r="C6" i="178" s="1"/>
  <c r="D1" i="178"/>
  <c r="A1" i="178"/>
  <c r="B51" i="177"/>
  <c r="B11" i="177"/>
  <c r="A1" i="168"/>
  <c r="A1" i="177"/>
  <c r="H23" i="2"/>
  <c r="C67" i="177"/>
  <c r="C71" i="177" s="1"/>
  <c r="C33" i="177"/>
  <c r="E23" i="177"/>
  <c r="D23" i="177"/>
  <c r="C23" i="177"/>
  <c r="C26" i="177" s="1"/>
  <c r="A14" i="177"/>
  <c r="A15" i="177" s="1"/>
  <c r="A16" i="177" s="1"/>
  <c r="A17" i="177" s="1"/>
  <c r="A18" i="177" s="1"/>
  <c r="A19" i="177" s="1"/>
  <c r="A20" i="177" s="1"/>
  <c r="A21" i="177" s="1"/>
  <c r="A23" i="177" s="1"/>
  <c r="A24" i="177" s="1"/>
  <c r="A26" i="177" s="1"/>
  <c r="A27" i="177" s="1"/>
  <c r="A28" i="177" s="1"/>
  <c r="A29" i="177" s="1"/>
  <c r="A30" i="177" s="1"/>
  <c r="A31" i="177" s="1"/>
  <c r="A32" i="177" s="1"/>
  <c r="A33" i="177" s="1"/>
  <c r="A34" i="177" s="1"/>
  <c r="A35" i="177" s="1"/>
  <c r="A36" i="177" s="1"/>
  <c r="A37" i="177" s="1"/>
  <c r="A40" i="177" s="1"/>
  <c r="A41" i="177" s="1"/>
  <c r="A42" i="177" s="1"/>
  <c r="A43" i="177" s="1"/>
  <c r="A45" i="177" s="1"/>
  <c r="A46" i="177" s="1"/>
  <c r="A47" i="177" s="1"/>
  <c r="A48" i="177" s="1"/>
  <c r="A51" i="177" s="1"/>
  <c r="A53" i="177" s="1"/>
  <c r="A54" i="177" s="1"/>
  <c r="A55" i="177" s="1"/>
  <c r="A56" i="177" s="1"/>
  <c r="A57" i="177" s="1"/>
  <c r="A58" i="177" s="1"/>
  <c r="A59" i="177" s="1"/>
  <c r="A60" i="177" s="1"/>
  <c r="A61" i="177" s="1"/>
  <c r="A62" i="177" s="1"/>
  <c r="A63" i="177" s="1"/>
  <c r="A65" i="177" s="1"/>
  <c r="A68" i="177" s="1"/>
  <c r="A69" i="177" s="1"/>
  <c r="A70" i="177" s="1"/>
  <c r="A72" i="177" s="1"/>
  <c r="A73" i="177" s="1"/>
  <c r="A75" i="177" s="1"/>
  <c r="E9" i="177"/>
  <c r="D9" i="177"/>
  <c r="C9" i="177"/>
  <c r="D7" i="177"/>
  <c r="C46" i="177" s="1"/>
  <c r="A6" i="177"/>
  <c r="A7" i="177" s="1"/>
  <c r="D3" i="177"/>
  <c r="C6" i="177" s="1"/>
  <c r="D1" i="177"/>
  <c r="E57" i="161"/>
  <c r="E57" i="159"/>
  <c r="E57" i="157"/>
  <c r="E57" i="155"/>
  <c r="E57" i="153"/>
  <c r="E57" i="151"/>
  <c r="E57" i="149"/>
  <c r="E57" i="147"/>
  <c r="E57" i="145"/>
  <c r="E57" i="78"/>
  <c r="D55" i="145"/>
  <c r="D56" i="145" s="1"/>
  <c r="D60" i="145" s="1"/>
  <c r="D26" i="145"/>
  <c r="D55" i="147"/>
  <c r="D26" i="147"/>
  <c r="D56" i="147" s="1"/>
  <c r="D60" i="147" s="1"/>
  <c r="D55" i="149"/>
  <c r="D56" i="149" s="1"/>
  <c r="D60" i="149" s="1"/>
  <c r="D26" i="149"/>
  <c r="D55" i="151"/>
  <c r="D26" i="151"/>
  <c r="D56" i="151" s="1"/>
  <c r="D60" i="151" s="1"/>
  <c r="D55" i="153"/>
  <c r="D56" i="153" s="1"/>
  <c r="D60" i="153" s="1"/>
  <c r="D26" i="153"/>
  <c r="D55" i="155"/>
  <c r="D26" i="155"/>
  <c r="D56" i="155" s="1"/>
  <c r="D60" i="155" s="1"/>
  <c r="D55" i="157"/>
  <c r="D56" i="157" s="1"/>
  <c r="D60" i="157" s="1"/>
  <c r="D26" i="157"/>
  <c r="D55" i="159"/>
  <c r="D26" i="159"/>
  <c r="D56" i="159" s="1"/>
  <c r="D60" i="159" s="1"/>
  <c r="D55" i="161"/>
  <c r="D56" i="161" s="1"/>
  <c r="D60" i="161" s="1"/>
  <c r="D26" i="161"/>
  <c r="D55" i="78"/>
  <c r="D26" i="78"/>
  <c r="D56" i="78" s="1"/>
  <c r="D60" i="78" s="1"/>
  <c r="E58" i="143"/>
  <c r="E58" i="141"/>
  <c r="E58" i="139"/>
  <c r="E58" i="137"/>
  <c r="E58" i="135"/>
  <c r="E58" i="133"/>
  <c r="E58" i="131"/>
  <c r="E58" i="129"/>
  <c r="E58" i="127"/>
  <c r="E58" i="76"/>
  <c r="D56" i="127"/>
  <c r="D27" i="127"/>
  <c r="D57" i="127" s="1"/>
  <c r="D61" i="127" s="1"/>
  <c r="D56" i="129"/>
  <c r="D27" i="129"/>
  <c r="D57" i="129" s="1"/>
  <c r="D61" i="129" s="1"/>
  <c r="D56" i="131"/>
  <c r="D27" i="131"/>
  <c r="D57" i="131" s="1"/>
  <c r="D61" i="131" s="1"/>
  <c r="D56" i="133"/>
  <c r="D27" i="133"/>
  <c r="D57" i="133" s="1"/>
  <c r="D61" i="133" s="1"/>
  <c r="D56" i="135"/>
  <c r="D27" i="135"/>
  <c r="D57" i="135" s="1"/>
  <c r="D61" i="135" s="1"/>
  <c r="D56" i="137"/>
  <c r="D27" i="137"/>
  <c r="D57" i="137" s="1"/>
  <c r="D61" i="137" s="1"/>
  <c r="D56" i="139"/>
  <c r="D27" i="139"/>
  <c r="D57" i="139" s="1"/>
  <c r="D61" i="139" s="1"/>
  <c r="D56" i="141"/>
  <c r="D27" i="141"/>
  <c r="D57" i="141" s="1"/>
  <c r="D61" i="141" s="1"/>
  <c r="D56" i="143"/>
  <c r="D27" i="143"/>
  <c r="D57" i="143" s="1"/>
  <c r="D61" i="143" s="1"/>
  <c r="D56" i="76"/>
  <c r="D27" i="76"/>
  <c r="D57" i="76" s="1"/>
  <c r="D61" i="76" s="1"/>
  <c r="E47" i="109"/>
  <c r="E47" i="111"/>
  <c r="E47" i="113"/>
  <c r="E47" i="115"/>
  <c r="E47" i="117"/>
  <c r="E47" i="119"/>
  <c r="E47" i="121"/>
  <c r="E47" i="123"/>
  <c r="E47" i="125"/>
  <c r="E47" i="73"/>
  <c r="D46" i="109"/>
  <c r="D50" i="109" s="1"/>
  <c r="D45" i="109"/>
  <c r="D27" i="109"/>
  <c r="D45" i="111"/>
  <c r="D27" i="111"/>
  <c r="D46" i="111" s="1"/>
  <c r="D50" i="111" s="1"/>
  <c r="D46" i="113"/>
  <c r="D50" i="113" s="1"/>
  <c r="D45" i="113"/>
  <c r="D27" i="113"/>
  <c r="D45" i="115"/>
  <c r="D27" i="115"/>
  <c r="D46" i="115" s="1"/>
  <c r="D50" i="115" s="1"/>
  <c r="D46" i="117"/>
  <c r="D50" i="117" s="1"/>
  <c r="D45" i="117"/>
  <c r="D27" i="117"/>
  <c r="D45" i="119"/>
  <c r="D27" i="119"/>
  <c r="D46" i="119" s="1"/>
  <c r="D50" i="119" s="1"/>
  <c r="D46" i="121"/>
  <c r="D50" i="121" s="1"/>
  <c r="D45" i="121"/>
  <c r="D27" i="121"/>
  <c r="D45" i="123"/>
  <c r="D27" i="123"/>
  <c r="D46" i="123" s="1"/>
  <c r="D50" i="123" s="1"/>
  <c r="D46" i="125"/>
  <c r="D50" i="125" s="1"/>
  <c r="D45" i="125"/>
  <c r="D27" i="125"/>
  <c r="D45" i="73"/>
  <c r="D27" i="73"/>
  <c r="D46" i="73" s="1"/>
  <c r="D50" i="73" s="1"/>
  <c r="E58" i="107"/>
  <c r="D57" i="107"/>
  <c r="D61" i="107" s="1"/>
  <c r="D56" i="107"/>
  <c r="D27" i="107"/>
  <c r="E58" i="83"/>
  <c r="E58" i="81"/>
  <c r="E58" i="71"/>
  <c r="E58" i="85"/>
  <c r="E58" i="87"/>
  <c r="E58" i="89"/>
  <c r="E58" i="91"/>
  <c r="E58" i="93"/>
  <c r="E58" i="95"/>
  <c r="E58" i="97"/>
  <c r="E58" i="99"/>
  <c r="E58" i="101"/>
  <c r="E58" i="103"/>
  <c r="E58" i="105"/>
  <c r="D56" i="81"/>
  <c r="D57" i="81" s="1"/>
  <c r="D61" i="81" s="1"/>
  <c r="D27" i="81"/>
  <c r="D56" i="83"/>
  <c r="D27" i="83"/>
  <c r="D57" i="83" s="1"/>
  <c r="D61" i="83" s="1"/>
  <c r="D56" i="85"/>
  <c r="D57" i="85" s="1"/>
  <c r="D61" i="85" s="1"/>
  <c r="D27" i="85"/>
  <c r="D56" i="87"/>
  <c r="D27" i="87"/>
  <c r="D57" i="87" s="1"/>
  <c r="D61" i="87" s="1"/>
  <c r="D56" i="89"/>
  <c r="D57" i="89" s="1"/>
  <c r="D61" i="89" s="1"/>
  <c r="D27" i="89"/>
  <c r="D56" i="91"/>
  <c r="D27" i="91"/>
  <c r="D57" i="91" s="1"/>
  <c r="D61" i="91" s="1"/>
  <c r="D56" i="93"/>
  <c r="D57" i="93" s="1"/>
  <c r="D61" i="93" s="1"/>
  <c r="D27" i="93"/>
  <c r="D56" i="95"/>
  <c r="D27" i="95"/>
  <c r="D57" i="95" s="1"/>
  <c r="D61" i="95" s="1"/>
  <c r="D56" i="97"/>
  <c r="D57" i="97" s="1"/>
  <c r="D61" i="97" s="1"/>
  <c r="D27" i="97"/>
  <c r="D56" i="99"/>
  <c r="D27" i="99"/>
  <c r="D57" i="99" s="1"/>
  <c r="D61" i="99" s="1"/>
  <c r="D56" i="101"/>
  <c r="D57" i="101" s="1"/>
  <c r="D61" i="101" s="1"/>
  <c r="D27" i="101"/>
  <c r="D56" i="103"/>
  <c r="D27" i="103"/>
  <c r="D57" i="103" s="1"/>
  <c r="D61" i="103" s="1"/>
  <c r="D56" i="105"/>
  <c r="D57" i="105" s="1"/>
  <c r="D61" i="105" s="1"/>
  <c r="D27" i="105"/>
  <c r="D56" i="71"/>
  <c r="D27" i="71"/>
  <c r="D57" i="71" s="1"/>
  <c r="D61" i="71" s="1"/>
  <c r="D48" i="6"/>
  <c r="D40" i="7"/>
  <c r="D33" i="7"/>
  <c r="D24" i="7"/>
  <c r="D39" i="8"/>
  <c r="D31" i="8"/>
  <c r="D25" i="8"/>
  <c r="D16" i="8"/>
  <c r="D47" i="5"/>
  <c r="D31" i="5"/>
  <c r="D24" i="5"/>
  <c r="D46" i="4"/>
  <c r="D29" i="4"/>
  <c r="D20" i="4"/>
  <c r="C66" i="168"/>
  <c r="C70" i="168" s="1"/>
  <c r="B50" i="168"/>
  <c r="C8" i="168"/>
  <c r="E8" i="168"/>
  <c r="D8" i="168"/>
  <c r="D2" i="168"/>
  <c r="D1" i="168"/>
  <c r="C28" i="178" l="1"/>
  <c r="C34" i="178" s="1"/>
  <c r="C36" i="178" s="1"/>
  <c r="C37" i="178" s="1"/>
  <c r="C24" i="178"/>
  <c r="C5" i="178"/>
  <c r="D40" i="8"/>
  <c r="D48" i="5"/>
  <c r="C5" i="177"/>
  <c r="C28" i="177"/>
  <c r="C34" i="177" s="1"/>
  <c r="C36" i="177" s="1"/>
  <c r="C37" i="177" s="1"/>
  <c r="C24" i="177"/>
  <c r="C32" i="168"/>
  <c r="E22" i="168"/>
  <c r="D22" i="168"/>
  <c r="C22" i="168"/>
  <c r="C25" i="168" s="1"/>
  <c r="A13" i="168"/>
  <c r="A14" i="168" s="1"/>
  <c r="A15" i="168" s="1"/>
  <c r="A16" i="168" s="1"/>
  <c r="A17" i="168" s="1"/>
  <c r="A18" i="168" s="1"/>
  <c r="A19" i="168" s="1"/>
  <c r="A20" i="168" s="1"/>
  <c r="A22" i="168" s="1"/>
  <c r="A23" i="168" s="1"/>
  <c r="A25" i="168" s="1"/>
  <c r="A26" i="168" s="1"/>
  <c r="A27" i="168" s="1"/>
  <c r="A28" i="168" s="1"/>
  <c r="A29" i="168" s="1"/>
  <c r="A30" i="168" s="1"/>
  <c r="A31" i="168" s="1"/>
  <c r="A32" i="168" s="1"/>
  <c r="A33" i="168" s="1"/>
  <c r="A34" i="168" s="1"/>
  <c r="A35" i="168" s="1"/>
  <c r="A36" i="168" s="1"/>
  <c r="A39" i="168" s="1"/>
  <c r="A40" i="168" s="1"/>
  <c r="A41" i="168" s="1"/>
  <c r="A42" i="168" s="1"/>
  <c r="A44" i="168" s="1"/>
  <c r="A45" i="168" s="1"/>
  <c r="A46" i="168" s="1"/>
  <c r="A47" i="168" s="1"/>
  <c r="A50" i="168" s="1"/>
  <c r="A52" i="168" s="1"/>
  <c r="A53" i="168" s="1"/>
  <c r="A54" i="168" s="1"/>
  <c r="A55" i="168" s="1"/>
  <c r="A56" i="168" s="1"/>
  <c r="A57" i="168" s="1"/>
  <c r="A58" i="168" s="1"/>
  <c r="A59" i="168" s="1"/>
  <c r="A60" i="168" s="1"/>
  <c r="A61" i="168" s="1"/>
  <c r="A62" i="168" s="1"/>
  <c r="A64" i="168" s="1"/>
  <c r="A67" i="168" s="1"/>
  <c r="A68" i="168" s="1"/>
  <c r="A69" i="168" s="1"/>
  <c r="A71" i="168" s="1"/>
  <c r="A72" i="168" s="1"/>
  <c r="A74" i="168" s="1"/>
  <c r="D6" i="168"/>
  <c r="C45" i="168" s="1"/>
  <c r="C5" i="168"/>
  <c r="A5" i="168"/>
  <c r="A6" i="168" s="1"/>
  <c r="C4" i="168"/>
  <c r="C40" i="178" l="1"/>
  <c r="C45" i="178"/>
  <c r="D41" i="8"/>
  <c r="D45" i="8" s="1"/>
  <c r="E42" i="8" s="1"/>
  <c r="C45" i="177"/>
  <c r="C40" i="177"/>
  <c r="C23" i="168"/>
  <c r="C27" i="168"/>
  <c r="C33" i="168" s="1"/>
  <c r="C35" i="168" s="1"/>
  <c r="C36" i="168" s="1"/>
  <c r="C47" i="178" l="1"/>
  <c r="C48" i="178" s="1"/>
  <c r="D65" i="178" s="1"/>
  <c r="C42" i="178"/>
  <c r="C43" i="178" s="1"/>
  <c r="C68" i="178" s="1"/>
  <c r="C69" i="178" s="1"/>
  <c r="C42" i="177"/>
  <c r="C43" i="177" s="1"/>
  <c r="C47" i="177"/>
  <c r="C48" i="177" s="1"/>
  <c r="C44" i="168"/>
  <c r="C39" i="168"/>
  <c r="C72" i="178" l="1"/>
  <c r="C73" i="178" s="1"/>
  <c r="C70" i="178"/>
  <c r="C41" i="168"/>
  <c r="C42" i="168" s="1"/>
  <c r="C46" i="168"/>
  <c r="C47" i="168" s="1"/>
  <c r="C75" i="178" l="1"/>
  <c r="E73" i="178"/>
  <c r="E24" i="5"/>
  <c r="P29" i="70" l="1"/>
  <c r="P28" i="3"/>
  <c r="H55" i="161" l="1"/>
  <c r="G7" i="160" s="1"/>
  <c r="G55" i="161"/>
  <c r="F55" i="161"/>
  <c r="F56" i="161" s="1"/>
  <c r="F60" i="161" s="1"/>
  <c r="E55" i="161"/>
  <c r="H26" i="161"/>
  <c r="G56" i="161" s="1"/>
  <c r="F26" i="161"/>
  <c r="E26" i="161"/>
  <c r="E56" i="161" s="1"/>
  <c r="E60" i="161" s="1"/>
  <c r="F57" i="161" s="1"/>
  <c r="G11" i="161"/>
  <c r="F11" i="161" s="1"/>
  <c r="A6" i="161"/>
  <c r="A4" i="161"/>
  <c r="G14" i="160"/>
  <c r="F12" i="160"/>
  <c r="G8" i="160"/>
  <c r="H55" i="159"/>
  <c r="G7" i="158" s="1"/>
  <c r="I9" i="158" s="1"/>
  <c r="G55" i="159"/>
  <c r="F55" i="159"/>
  <c r="E55" i="159"/>
  <c r="H26" i="159"/>
  <c r="H56" i="159" s="1"/>
  <c r="F26" i="159"/>
  <c r="F56" i="159" s="1"/>
  <c r="E26" i="159"/>
  <c r="E56" i="159" s="1"/>
  <c r="E60" i="159" s="1"/>
  <c r="F57" i="159" s="1"/>
  <c r="G11" i="159"/>
  <c r="H30" i="159" s="1"/>
  <c r="A6" i="159"/>
  <c r="A4" i="159"/>
  <c r="G14" i="158"/>
  <c r="F12" i="158"/>
  <c r="G8" i="158"/>
  <c r="H55" i="157"/>
  <c r="G7" i="156" s="1"/>
  <c r="I9" i="156" s="1"/>
  <c r="G55" i="157"/>
  <c r="F55" i="157"/>
  <c r="E55" i="157"/>
  <c r="H26" i="157"/>
  <c r="G56" i="157" s="1"/>
  <c r="F26" i="157"/>
  <c r="F56" i="157" s="1"/>
  <c r="E26" i="157"/>
  <c r="G11" i="157"/>
  <c r="G30" i="157" s="1"/>
  <c r="A6" i="157"/>
  <c r="A4" i="157"/>
  <c r="G14" i="156"/>
  <c r="F12" i="156"/>
  <c r="G8" i="156"/>
  <c r="E56" i="155"/>
  <c r="E60" i="155" s="1"/>
  <c r="F57" i="155" s="1"/>
  <c r="H55" i="155"/>
  <c r="G7" i="154" s="1"/>
  <c r="G55" i="155"/>
  <c r="F55" i="155"/>
  <c r="F56" i="155" s="1"/>
  <c r="E55" i="155"/>
  <c r="H26" i="155"/>
  <c r="F26" i="155"/>
  <c r="E26" i="155"/>
  <c r="G11" i="155"/>
  <c r="G30" i="155" s="1"/>
  <c r="A6" i="155"/>
  <c r="A4" i="155"/>
  <c r="G14" i="154"/>
  <c r="F12" i="154"/>
  <c r="G8" i="154"/>
  <c r="H55" i="153"/>
  <c r="G7" i="152" s="1"/>
  <c r="G55" i="153"/>
  <c r="F55" i="153"/>
  <c r="E55" i="153"/>
  <c r="H26" i="153"/>
  <c r="G56" i="153" s="1"/>
  <c r="F26" i="153"/>
  <c r="F56" i="153" s="1"/>
  <c r="E26" i="153"/>
  <c r="E56" i="153" s="1"/>
  <c r="E60" i="153" s="1"/>
  <c r="F57" i="153" s="1"/>
  <c r="G11" i="153"/>
  <c r="F11" i="153" s="1"/>
  <c r="A6" i="153"/>
  <c r="A4" i="153"/>
  <c r="G14" i="152"/>
  <c r="F12" i="152"/>
  <c r="G8" i="152"/>
  <c r="H55" i="151"/>
  <c r="G55" i="151"/>
  <c r="F55" i="151"/>
  <c r="E55" i="151"/>
  <c r="E56" i="151" s="1"/>
  <c r="E60" i="151" s="1"/>
  <c r="F57" i="151" s="1"/>
  <c r="H26" i="151"/>
  <c r="H56" i="151" s="1"/>
  <c r="F26" i="151"/>
  <c r="F56" i="151" s="1"/>
  <c r="E26" i="151"/>
  <c r="G11" i="151"/>
  <c r="F11" i="151" s="1"/>
  <c r="E11" i="151" s="1"/>
  <c r="A6" i="151"/>
  <c r="A4" i="151"/>
  <c r="G14" i="150"/>
  <c r="F12" i="150"/>
  <c r="G8" i="150"/>
  <c r="G7" i="150"/>
  <c r="I9" i="150" s="1"/>
  <c r="H55" i="149"/>
  <c r="G7" i="148" s="1"/>
  <c r="I9" i="148" s="1"/>
  <c r="G55" i="149"/>
  <c r="F55" i="149"/>
  <c r="E55" i="149"/>
  <c r="H26" i="149"/>
  <c r="F26" i="149"/>
  <c r="E26" i="149"/>
  <c r="E56" i="149" s="1"/>
  <c r="E60" i="149" s="1"/>
  <c r="F57" i="149" s="1"/>
  <c r="G11" i="149"/>
  <c r="H30" i="149" s="1"/>
  <c r="A6" i="149"/>
  <c r="A4" i="149"/>
  <c r="G14" i="148"/>
  <c r="F12" i="148"/>
  <c r="G8" i="148"/>
  <c r="H55" i="147"/>
  <c r="G7" i="146" s="1"/>
  <c r="I9" i="146" s="1"/>
  <c r="G55" i="147"/>
  <c r="F55" i="147"/>
  <c r="E55" i="147"/>
  <c r="H26" i="147"/>
  <c r="H56" i="147" s="1"/>
  <c r="F26" i="147"/>
  <c r="F56" i="147" s="1"/>
  <c r="E26" i="147"/>
  <c r="E56" i="147" s="1"/>
  <c r="E60" i="147" s="1"/>
  <c r="F57" i="147" s="1"/>
  <c r="F60" i="147" s="1"/>
  <c r="G11" i="147"/>
  <c r="F11" i="147" s="1"/>
  <c r="A6" i="147"/>
  <c r="A4" i="147"/>
  <c r="G14" i="146"/>
  <c r="F12" i="146"/>
  <c r="G8" i="146"/>
  <c r="E56" i="145"/>
  <c r="E60" i="145" s="1"/>
  <c r="F57" i="145" s="1"/>
  <c r="H55" i="145"/>
  <c r="G7" i="144" s="1"/>
  <c r="G55" i="145"/>
  <c r="F55" i="145"/>
  <c r="E55" i="145"/>
  <c r="H26" i="145"/>
  <c r="F26" i="145"/>
  <c r="E26" i="145"/>
  <c r="G11" i="145"/>
  <c r="H30" i="145" s="1"/>
  <c r="A6" i="145"/>
  <c r="A4" i="145"/>
  <c r="G14" i="144"/>
  <c r="F12" i="144"/>
  <c r="G8" i="144"/>
  <c r="B52" i="2"/>
  <c r="B51" i="2"/>
  <c r="B50" i="2"/>
  <c r="B49" i="2"/>
  <c r="B48" i="2"/>
  <c r="B47" i="2"/>
  <c r="B46" i="2"/>
  <c r="B45" i="2"/>
  <c r="B44" i="2"/>
  <c r="H56" i="143"/>
  <c r="G9" i="142" s="1"/>
  <c r="I11" i="142" s="1"/>
  <c r="I14" i="142" s="1"/>
  <c r="G56" i="143"/>
  <c r="F56" i="143"/>
  <c r="P10" i="142" s="1"/>
  <c r="P12" i="142" s="1"/>
  <c r="P14" i="142" s="1"/>
  <c r="E56" i="143"/>
  <c r="E57" i="143" s="1"/>
  <c r="E61" i="143" s="1"/>
  <c r="F58" i="143" s="1"/>
  <c r="H27" i="143"/>
  <c r="F27" i="143"/>
  <c r="E27" i="143"/>
  <c r="G11" i="143"/>
  <c r="G31" i="143" s="1"/>
  <c r="A6" i="143"/>
  <c r="A4" i="143"/>
  <c r="G19" i="142"/>
  <c r="G18" i="142"/>
  <c r="I21" i="142" s="1"/>
  <c r="P17" i="142"/>
  <c r="F17" i="142"/>
  <c r="P16" i="142"/>
  <c r="P18" i="142" s="1"/>
  <c r="P20" i="142" s="1"/>
  <c r="P11" i="142"/>
  <c r="G10" i="142"/>
  <c r="H56" i="141"/>
  <c r="P16" i="140" s="1"/>
  <c r="P18" i="140" s="1"/>
  <c r="P20" i="140" s="1"/>
  <c r="G56" i="141"/>
  <c r="F56" i="141"/>
  <c r="E56" i="141"/>
  <c r="E57" i="141" s="1"/>
  <c r="E61" i="141" s="1"/>
  <c r="F58" i="141" s="1"/>
  <c r="H27" i="141"/>
  <c r="G57" i="141" s="1"/>
  <c r="F27" i="141"/>
  <c r="F57" i="141" s="1"/>
  <c r="E27" i="141"/>
  <c r="G11" i="141"/>
  <c r="G31" i="141" s="1"/>
  <c r="A6" i="141"/>
  <c r="A4" i="141"/>
  <c r="G19" i="140"/>
  <c r="P17" i="140"/>
  <c r="F17" i="140"/>
  <c r="P11" i="140"/>
  <c r="P10" i="140"/>
  <c r="P12" i="140" s="1"/>
  <c r="P14" i="140" s="1"/>
  <c r="G10" i="140"/>
  <c r="G9" i="140"/>
  <c r="I11" i="140" s="1"/>
  <c r="I14" i="140" s="1"/>
  <c r="H57" i="139"/>
  <c r="H56" i="139"/>
  <c r="G56" i="139"/>
  <c r="F56" i="139"/>
  <c r="E56" i="139"/>
  <c r="H27" i="139"/>
  <c r="G57" i="139" s="1"/>
  <c r="F27" i="139"/>
  <c r="F57" i="139" s="1"/>
  <c r="E27" i="139"/>
  <c r="E57" i="139" s="1"/>
  <c r="E61" i="139" s="1"/>
  <c r="F58" i="139" s="1"/>
  <c r="G11" i="139"/>
  <c r="F11" i="139" s="1"/>
  <c r="E11" i="139" s="1"/>
  <c r="A6" i="139"/>
  <c r="A4" i="139"/>
  <c r="G19" i="138"/>
  <c r="P17" i="138"/>
  <c r="F17" i="138"/>
  <c r="P16" i="138"/>
  <c r="P18" i="138" s="1"/>
  <c r="P20" i="138" s="1"/>
  <c r="P11" i="138"/>
  <c r="P10" i="138"/>
  <c r="P12" i="138" s="1"/>
  <c r="P14" i="138" s="1"/>
  <c r="P24" i="138" s="1"/>
  <c r="K12" i="138" s="1"/>
  <c r="G10" i="138"/>
  <c r="G9" i="138"/>
  <c r="H57" i="137"/>
  <c r="H56" i="137"/>
  <c r="G56" i="137"/>
  <c r="F56" i="137"/>
  <c r="P10" i="136" s="1"/>
  <c r="E56" i="137"/>
  <c r="H27" i="137"/>
  <c r="G57" i="137" s="1"/>
  <c r="F27" i="137"/>
  <c r="E27" i="137"/>
  <c r="E57" i="137" s="1"/>
  <c r="E61" i="137" s="1"/>
  <c r="F58" i="137" s="1"/>
  <c r="G11" i="137"/>
  <c r="G31" i="137" s="1"/>
  <c r="A6" i="137"/>
  <c r="A4" i="137"/>
  <c r="G19" i="136"/>
  <c r="P18" i="136"/>
  <c r="P20" i="136" s="1"/>
  <c r="P17" i="136"/>
  <c r="F17" i="136"/>
  <c r="P16" i="136"/>
  <c r="P11" i="136"/>
  <c r="G10" i="136"/>
  <c r="G9" i="136"/>
  <c r="I11" i="136" s="1"/>
  <c r="I14" i="136" s="1"/>
  <c r="H56" i="135"/>
  <c r="P16" i="134" s="1"/>
  <c r="P18" i="134" s="1"/>
  <c r="P20" i="134" s="1"/>
  <c r="G56" i="135"/>
  <c r="F56" i="135"/>
  <c r="P10" i="134" s="1"/>
  <c r="P12" i="134" s="1"/>
  <c r="P14" i="134" s="1"/>
  <c r="P24" i="134" s="1"/>
  <c r="K12" i="134" s="1"/>
  <c r="E56" i="135"/>
  <c r="H27" i="135"/>
  <c r="G18" i="134" s="1"/>
  <c r="I21" i="134" s="1"/>
  <c r="F27" i="135"/>
  <c r="E27" i="135"/>
  <c r="G11" i="135"/>
  <c r="H31" i="135" s="1"/>
  <c r="A6" i="135"/>
  <c r="A4" i="135"/>
  <c r="G19" i="134"/>
  <c r="P17" i="134"/>
  <c r="F17" i="134"/>
  <c r="P11" i="134"/>
  <c r="G10" i="134"/>
  <c r="G9" i="134"/>
  <c r="I11" i="134" s="1"/>
  <c r="I14" i="134" s="1"/>
  <c r="F57" i="133"/>
  <c r="H56" i="133"/>
  <c r="P16" i="132" s="1"/>
  <c r="G56" i="133"/>
  <c r="F56" i="133"/>
  <c r="E56" i="133"/>
  <c r="H27" i="133"/>
  <c r="G57" i="133" s="1"/>
  <c r="F27" i="133"/>
  <c r="E27" i="133"/>
  <c r="E57" i="133" s="1"/>
  <c r="E61" i="133" s="1"/>
  <c r="F58" i="133" s="1"/>
  <c r="G11" i="133"/>
  <c r="G31" i="133" s="1"/>
  <c r="A6" i="133"/>
  <c r="A4" i="133"/>
  <c r="G19" i="132"/>
  <c r="P17" i="132"/>
  <c r="F17" i="132"/>
  <c r="P11" i="132"/>
  <c r="P10" i="132"/>
  <c r="P12" i="132" s="1"/>
  <c r="P14" i="132" s="1"/>
  <c r="G10" i="132"/>
  <c r="G9" i="132"/>
  <c r="I11" i="132" s="1"/>
  <c r="I14" i="132" s="1"/>
  <c r="H56" i="131"/>
  <c r="P16" i="130" s="1"/>
  <c r="P18" i="130" s="1"/>
  <c r="P20" i="130" s="1"/>
  <c r="G56" i="131"/>
  <c r="F56" i="131"/>
  <c r="E56" i="131"/>
  <c r="H27" i="131"/>
  <c r="G57" i="131" s="1"/>
  <c r="F27" i="131"/>
  <c r="E27" i="131"/>
  <c r="G11" i="131"/>
  <c r="G31" i="131" s="1"/>
  <c r="A6" i="131"/>
  <c r="A4" i="131"/>
  <c r="G19" i="130"/>
  <c r="P17" i="130"/>
  <c r="F17" i="130"/>
  <c r="P11" i="130"/>
  <c r="P10" i="130"/>
  <c r="P12" i="130" s="1"/>
  <c r="P14" i="130" s="1"/>
  <c r="P24" i="130" s="1"/>
  <c r="K12" i="130" s="1"/>
  <c r="G10" i="130"/>
  <c r="G9" i="130"/>
  <c r="I11" i="130" s="1"/>
  <c r="I14" i="130" s="1"/>
  <c r="H57" i="129"/>
  <c r="H56" i="129"/>
  <c r="P16" i="128" s="1"/>
  <c r="P18" i="128" s="1"/>
  <c r="P20" i="128" s="1"/>
  <c r="G56" i="129"/>
  <c r="F56" i="129"/>
  <c r="E56" i="129"/>
  <c r="H27" i="129"/>
  <c r="G57" i="129" s="1"/>
  <c r="F27" i="129"/>
  <c r="F57" i="129" s="1"/>
  <c r="E27" i="129"/>
  <c r="E57" i="129" s="1"/>
  <c r="E61" i="129" s="1"/>
  <c r="F58" i="129" s="1"/>
  <c r="G11" i="129"/>
  <c r="F11" i="129" s="1"/>
  <c r="A6" i="129"/>
  <c r="A4" i="129"/>
  <c r="G19" i="128"/>
  <c r="P17" i="128"/>
  <c r="F17" i="128"/>
  <c r="P11" i="128"/>
  <c r="P10" i="128"/>
  <c r="P12" i="128" s="1"/>
  <c r="P14" i="128" s="1"/>
  <c r="G10" i="128"/>
  <c r="G9" i="128"/>
  <c r="I11" i="128" s="1"/>
  <c r="I14" i="128" s="1"/>
  <c r="H56" i="127"/>
  <c r="P16" i="126" s="1"/>
  <c r="P18" i="126" s="1"/>
  <c r="P20" i="126" s="1"/>
  <c r="G56" i="127"/>
  <c r="F56" i="127"/>
  <c r="E56" i="127"/>
  <c r="H27" i="127"/>
  <c r="G18" i="126" s="1"/>
  <c r="F27" i="127"/>
  <c r="F57" i="127" s="1"/>
  <c r="E27" i="127"/>
  <c r="E57" i="127" s="1"/>
  <c r="E61" i="127" s="1"/>
  <c r="F58" i="127" s="1"/>
  <c r="G11" i="127"/>
  <c r="H31" i="127" s="1"/>
  <c r="A6" i="127"/>
  <c r="A4" i="127"/>
  <c r="G19" i="126"/>
  <c r="P17" i="126"/>
  <c r="F17" i="126"/>
  <c r="P11" i="126"/>
  <c r="P10" i="126"/>
  <c r="G10" i="126"/>
  <c r="G9" i="126"/>
  <c r="B40" i="2"/>
  <c r="B39" i="2"/>
  <c r="B38" i="2"/>
  <c r="B37" i="2"/>
  <c r="B36" i="2"/>
  <c r="B35" i="2"/>
  <c r="B34" i="2"/>
  <c r="B33" i="2"/>
  <c r="B32" i="2"/>
  <c r="H45" i="125"/>
  <c r="G9" i="124" s="1"/>
  <c r="G45" i="125"/>
  <c r="F45" i="125"/>
  <c r="E45" i="125"/>
  <c r="E46" i="125" s="1"/>
  <c r="E50" i="125" s="1"/>
  <c r="F47" i="125" s="1"/>
  <c r="H27" i="125"/>
  <c r="G18" i="124" s="1"/>
  <c r="I21" i="124" s="1"/>
  <c r="F27" i="125"/>
  <c r="F46" i="125" s="1"/>
  <c r="E27" i="125"/>
  <c r="G11" i="125"/>
  <c r="H31" i="125" s="1"/>
  <c r="A6" i="125"/>
  <c r="A4" i="125"/>
  <c r="G19" i="124"/>
  <c r="P17" i="124"/>
  <c r="F17" i="124"/>
  <c r="P11" i="124"/>
  <c r="P10" i="124"/>
  <c r="P12" i="124" s="1"/>
  <c r="P14" i="124" s="1"/>
  <c r="G10" i="124"/>
  <c r="H45" i="123"/>
  <c r="P16" i="122" s="1"/>
  <c r="P18" i="122" s="1"/>
  <c r="P20" i="122" s="1"/>
  <c r="G45" i="123"/>
  <c r="F45" i="123"/>
  <c r="E45" i="123"/>
  <c r="H27" i="123"/>
  <c r="G18" i="122" s="1"/>
  <c r="I21" i="122" s="1"/>
  <c r="F27" i="123"/>
  <c r="F46" i="123" s="1"/>
  <c r="E27" i="123"/>
  <c r="G11" i="123"/>
  <c r="F11" i="123" s="1"/>
  <c r="A6" i="123"/>
  <c r="A4" i="123"/>
  <c r="G19" i="122"/>
  <c r="P17" i="122"/>
  <c r="F17" i="122"/>
  <c r="P11" i="122"/>
  <c r="P10" i="122"/>
  <c r="P12" i="122" s="1"/>
  <c r="P14" i="122" s="1"/>
  <c r="G10" i="122"/>
  <c r="E46" i="121"/>
  <c r="E50" i="121" s="1"/>
  <c r="F47" i="121" s="1"/>
  <c r="H45" i="121"/>
  <c r="G9" i="120" s="1"/>
  <c r="I11" i="120" s="1"/>
  <c r="I14" i="120" s="1"/>
  <c r="G45" i="121"/>
  <c r="F45" i="121"/>
  <c r="P10" i="120" s="1"/>
  <c r="P12" i="120" s="1"/>
  <c r="P14" i="120" s="1"/>
  <c r="E45" i="121"/>
  <c r="H27" i="121"/>
  <c r="F27" i="121"/>
  <c r="F46" i="121" s="1"/>
  <c r="E27" i="121"/>
  <c r="G11" i="121"/>
  <c r="G31" i="121" s="1"/>
  <c r="A6" i="121"/>
  <c r="A4" i="121"/>
  <c r="G19" i="120"/>
  <c r="G18" i="120"/>
  <c r="I21" i="120" s="1"/>
  <c r="P17" i="120"/>
  <c r="F17" i="120"/>
  <c r="P11" i="120"/>
  <c r="G10" i="120"/>
  <c r="H45" i="119"/>
  <c r="G45" i="119"/>
  <c r="F45" i="119"/>
  <c r="E45" i="119"/>
  <c r="E46" i="119" s="1"/>
  <c r="E50" i="119" s="1"/>
  <c r="F47" i="119" s="1"/>
  <c r="H27" i="119"/>
  <c r="G46" i="119" s="1"/>
  <c r="F27" i="119"/>
  <c r="F46" i="119" s="1"/>
  <c r="E27" i="119"/>
  <c r="G11" i="119"/>
  <c r="G31" i="119" s="1"/>
  <c r="A6" i="119"/>
  <c r="A4" i="119"/>
  <c r="G19" i="118"/>
  <c r="P17" i="118"/>
  <c r="F17" i="118"/>
  <c r="P16" i="118"/>
  <c r="P11" i="118"/>
  <c r="P10" i="118"/>
  <c r="P12" i="118" s="1"/>
  <c r="P14" i="118" s="1"/>
  <c r="G10" i="118"/>
  <c r="G9" i="118"/>
  <c r="I11" i="118" s="1"/>
  <c r="I14" i="118" s="1"/>
  <c r="H45" i="117"/>
  <c r="G45" i="117"/>
  <c r="F45" i="117"/>
  <c r="E45" i="117"/>
  <c r="H27" i="117"/>
  <c r="H46" i="117" s="1"/>
  <c r="F27" i="117"/>
  <c r="F46" i="117" s="1"/>
  <c r="E27" i="117"/>
  <c r="G11" i="117"/>
  <c r="G31" i="117" s="1"/>
  <c r="A6" i="117"/>
  <c r="A4" i="117"/>
  <c r="G19" i="116"/>
  <c r="P17" i="116"/>
  <c r="F17" i="116"/>
  <c r="P16" i="116"/>
  <c r="P18" i="116" s="1"/>
  <c r="P20" i="116" s="1"/>
  <c r="P11" i="116"/>
  <c r="P10" i="116"/>
  <c r="G10" i="116"/>
  <c r="G9" i="116"/>
  <c r="I11" i="116" s="1"/>
  <c r="I14" i="116" s="1"/>
  <c r="E46" i="115"/>
  <c r="E50" i="115" s="1"/>
  <c r="F47" i="115" s="1"/>
  <c r="H45" i="115"/>
  <c r="G9" i="114" s="1"/>
  <c r="I11" i="114" s="1"/>
  <c r="I14" i="114" s="1"/>
  <c r="G45" i="115"/>
  <c r="F45" i="115"/>
  <c r="E45" i="115"/>
  <c r="H27" i="115"/>
  <c r="G18" i="114" s="1"/>
  <c r="F27" i="115"/>
  <c r="F46" i="115" s="1"/>
  <c r="E27" i="115"/>
  <c r="G11" i="115"/>
  <c r="H31" i="115" s="1"/>
  <c r="A6" i="115"/>
  <c r="A4" i="115"/>
  <c r="G19" i="114"/>
  <c r="P17" i="114"/>
  <c r="F17" i="114"/>
  <c r="P11" i="114"/>
  <c r="P10" i="114"/>
  <c r="P12" i="114" s="1"/>
  <c r="P14" i="114" s="1"/>
  <c r="G10" i="114"/>
  <c r="H45" i="113"/>
  <c r="P16" i="112" s="1"/>
  <c r="P18" i="112" s="1"/>
  <c r="P20" i="112" s="1"/>
  <c r="G45" i="113"/>
  <c r="F45" i="113"/>
  <c r="E45" i="113"/>
  <c r="H27" i="113"/>
  <c r="H46" i="113" s="1"/>
  <c r="F27" i="113"/>
  <c r="F46" i="113" s="1"/>
  <c r="E27" i="113"/>
  <c r="E46" i="113" s="1"/>
  <c r="E50" i="113" s="1"/>
  <c r="F47" i="113" s="1"/>
  <c r="G11" i="113"/>
  <c r="H31" i="113" s="1"/>
  <c r="A6" i="113"/>
  <c r="A4" i="113"/>
  <c r="G19" i="112"/>
  <c r="P17" i="112"/>
  <c r="F17" i="112"/>
  <c r="P11" i="112"/>
  <c r="P10" i="112"/>
  <c r="P12" i="112" s="1"/>
  <c r="P14" i="112" s="1"/>
  <c r="G10" i="112"/>
  <c r="G9" i="112"/>
  <c r="I11" i="112" s="1"/>
  <c r="I14" i="112" s="1"/>
  <c r="H45" i="111"/>
  <c r="P16" i="110" s="1"/>
  <c r="P18" i="110" s="1"/>
  <c r="P20" i="110" s="1"/>
  <c r="G45" i="111"/>
  <c r="F45" i="111"/>
  <c r="E45" i="111"/>
  <c r="H27" i="111"/>
  <c r="G46" i="111" s="1"/>
  <c r="F27" i="111"/>
  <c r="E27" i="111"/>
  <c r="E46" i="111" s="1"/>
  <c r="E50" i="111" s="1"/>
  <c r="F47" i="111" s="1"/>
  <c r="G11" i="111"/>
  <c r="G31" i="111" s="1"/>
  <c r="A6" i="111"/>
  <c r="A4" i="111"/>
  <c r="G19" i="110"/>
  <c r="P17" i="110"/>
  <c r="F17" i="110"/>
  <c r="P11" i="110"/>
  <c r="P10" i="110"/>
  <c r="P12" i="110" s="1"/>
  <c r="P14" i="110" s="1"/>
  <c r="P24" i="110" s="1"/>
  <c r="K12" i="110" s="1"/>
  <c r="G10" i="110"/>
  <c r="H45" i="109"/>
  <c r="G9" i="108" s="1"/>
  <c r="I11" i="108" s="1"/>
  <c r="I14" i="108" s="1"/>
  <c r="G45" i="109"/>
  <c r="F45" i="109"/>
  <c r="F46" i="109" s="1"/>
  <c r="F50" i="109" s="1"/>
  <c r="E45" i="109"/>
  <c r="E46" i="109" s="1"/>
  <c r="E50" i="109" s="1"/>
  <c r="F47" i="109" s="1"/>
  <c r="H27" i="109"/>
  <c r="F27" i="109"/>
  <c r="E27" i="109"/>
  <c r="G11" i="109"/>
  <c r="G31" i="109" s="1"/>
  <c r="A6" i="109"/>
  <c r="A4" i="109"/>
  <c r="G19" i="108"/>
  <c r="P17" i="108"/>
  <c r="F17" i="108"/>
  <c r="P16" i="108"/>
  <c r="P18" i="108" s="1"/>
  <c r="P20" i="108" s="1"/>
  <c r="P11" i="108"/>
  <c r="P10" i="108"/>
  <c r="P12" i="108" s="1"/>
  <c r="P14" i="108" s="1"/>
  <c r="P24" i="108" s="1"/>
  <c r="K12" i="108" s="1"/>
  <c r="G10" i="108"/>
  <c r="B28" i="2"/>
  <c r="B27" i="2"/>
  <c r="B26" i="2"/>
  <c r="B25" i="2"/>
  <c r="B24" i="2"/>
  <c r="B23" i="2"/>
  <c r="B22" i="2"/>
  <c r="B21" i="2"/>
  <c r="B20" i="2"/>
  <c r="B19" i="2"/>
  <c r="B18" i="2"/>
  <c r="B17" i="2"/>
  <c r="B16" i="2"/>
  <c r="B15" i="2"/>
  <c r="H56" i="107"/>
  <c r="P16" i="106" s="1"/>
  <c r="P18" i="106" s="1"/>
  <c r="P20" i="106" s="1"/>
  <c r="G56" i="107"/>
  <c r="F56" i="107"/>
  <c r="E56" i="107"/>
  <c r="H27" i="107"/>
  <c r="G18" i="106" s="1"/>
  <c r="I21" i="106" s="1"/>
  <c r="F27" i="107"/>
  <c r="F57" i="107" s="1"/>
  <c r="E27" i="107"/>
  <c r="E57" i="107" s="1"/>
  <c r="E61" i="107" s="1"/>
  <c r="F58" i="107" s="1"/>
  <c r="G11" i="107"/>
  <c r="H31" i="107" s="1"/>
  <c r="A6" i="107"/>
  <c r="A4" i="107"/>
  <c r="G19" i="106"/>
  <c r="P17" i="106"/>
  <c r="F17" i="106"/>
  <c r="P11" i="106"/>
  <c r="P10" i="106"/>
  <c r="P12" i="106" s="1"/>
  <c r="P14" i="106" s="1"/>
  <c r="G10" i="106"/>
  <c r="G9" i="106"/>
  <c r="I11" i="106" s="1"/>
  <c r="I14" i="106" s="1"/>
  <c r="H57" i="105"/>
  <c r="H56" i="105"/>
  <c r="G9" i="104" s="1"/>
  <c r="I11" i="104" s="1"/>
  <c r="I14" i="104" s="1"/>
  <c r="G56" i="105"/>
  <c r="F56" i="105"/>
  <c r="E56" i="105"/>
  <c r="E57" i="105" s="1"/>
  <c r="E61" i="105" s="1"/>
  <c r="F58" i="105" s="1"/>
  <c r="H27" i="105"/>
  <c r="F27" i="105"/>
  <c r="E27" i="105"/>
  <c r="G11" i="105"/>
  <c r="G31" i="105" s="1"/>
  <c r="A6" i="105"/>
  <c r="A4" i="105"/>
  <c r="G19" i="104"/>
  <c r="G18" i="104"/>
  <c r="I21" i="104" s="1"/>
  <c r="P17" i="104"/>
  <c r="F17" i="104"/>
  <c r="P16" i="104"/>
  <c r="P18" i="104" s="1"/>
  <c r="P20" i="104" s="1"/>
  <c r="P11" i="104"/>
  <c r="P10" i="104"/>
  <c r="P12" i="104" s="1"/>
  <c r="P14" i="104" s="1"/>
  <c r="G10" i="104"/>
  <c r="H56" i="103"/>
  <c r="G9" i="102" s="1"/>
  <c r="I11" i="102" s="1"/>
  <c r="I14" i="102" s="1"/>
  <c r="G56" i="103"/>
  <c r="G57" i="103" s="1"/>
  <c r="F56" i="103"/>
  <c r="P10" i="102" s="1"/>
  <c r="P12" i="102" s="1"/>
  <c r="P14" i="102" s="1"/>
  <c r="E56" i="103"/>
  <c r="E57" i="103" s="1"/>
  <c r="E61" i="103" s="1"/>
  <c r="F58" i="103" s="1"/>
  <c r="H27" i="103"/>
  <c r="H57" i="103" s="1"/>
  <c r="F27" i="103"/>
  <c r="E27" i="103"/>
  <c r="G11" i="103"/>
  <c r="G31" i="103" s="1"/>
  <c r="A6" i="103"/>
  <c r="A4" i="103"/>
  <c r="I21" i="102"/>
  <c r="G19" i="102"/>
  <c r="G18" i="102"/>
  <c r="P17" i="102"/>
  <c r="F17" i="102"/>
  <c r="P11" i="102"/>
  <c r="G10" i="102"/>
  <c r="E57" i="101"/>
  <c r="E61" i="101" s="1"/>
  <c r="F58" i="101" s="1"/>
  <c r="H56" i="101"/>
  <c r="P16" i="100" s="1"/>
  <c r="G56" i="101"/>
  <c r="F56" i="101"/>
  <c r="F57" i="101" s="1"/>
  <c r="E56" i="101"/>
  <c r="H27" i="101"/>
  <c r="F27" i="101"/>
  <c r="E27" i="101"/>
  <c r="G11" i="101"/>
  <c r="F11" i="101" s="1"/>
  <c r="A6" i="101"/>
  <c r="A4" i="101"/>
  <c r="G19" i="100"/>
  <c r="P17" i="100"/>
  <c r="F17" i="100"/>
  <c r="P11" i="100"/>
  <c r="P10" i="100"/>
  <c r="P12" i="100" s="1"/>
  <c r="P14" i="100" s="1"/>
  <c r="G10" i="100"/>
  <c r="H56" i="99"/>
  <c r="G56" i="99"/>
  <c r="F56" i="99"/>
  <c r="E56" i="99"/>
  <c r="H27" i="99"/>
  <c r="H57" i="99" s="1"/>
  <c r="F27" i="99"/>
  <c r="F57" i="99" s="1"/>
  <c r="E27" i="99"/>
  <c r="E57" i="99" s="1"/>
  <c r="E61" i="99" s="1"/>
  <c r="F58" i="99" s="1"/>
  <c r="G11" i="99"/>
  <c r="H31" i="99" s="1"/>
  <c r="A6" i="99"/>
  <c r="A4" i="99"/>
  <c r="G19" i="98"/>
  <c r="P17" i="98"/>
  <c r="F17" i="98"/>
  <c r="P16" i="98"/>
  <c r="P18" i="98" s="1"/>
  <c r="P20" i="98" s="1"/>
  <c r="P11" i="98"/>
  <c r="P10" i="98"/>
  <c r="P12" i="98" s="1"/>
  <c r="P14" i="98" s="1"/>
  <c r="P24" i="98" s="1"/>
  <c r="K12" i="98" s="1"/>
  <c r="G10" i="98"/>
  <c r="I11" i="98" s="1"/>
  <c r="I14" i="98" s="1"/>
  <c r="G9" i="98"/>
  <c r="H56" i="97"/>
  <c r="P16" i="96" s="1"/>
  <c r="P18" i="96" s="1"/>
  <c r="P20" i="96" s="1"/>
  <c r="G56" i="97"/>
  <c r="G57" i="97" s="1"/>
  <c r="F56" i="97"/>
  <c r="E56" i="97"/>
  <c r="H27" i="97"/>
  <c r="F27" i="97"/>
  <c r="F57" i="97" s="1"/>
  <c r="E27" i="97"/>
  <c r="E57" i="97" s="1"/>
  <c r="E61" i="97" s="1"/>
  <c r="F58" i="97" s="1"/>
  <c r="G11" i="97"/>
  <c r="H31" i="97" s="1"/>
  <c r="A6" i="97"/>
  <c r="A4" i="97"/>
  <c r="G19" i="96"/>
  <c r="I21" i="96" s="1"/>
  <c r="G18" i="96"/>
  <c r="P17" i="96"/>
  <c r="F17" i="96"/>
  <c r="P11" i="96"/>
  <c r="P10" i="96"/>
  <c r="P12" i="96" s="1"/>
  <c r="P14" i="96" s="1"/>
  <c r="G10" i="96"/>
  <c r="G9" i="96"/>
  <c r="I11" i="96" s="1"/>
  <c r="I14" i="96" s="1"/>
  <c r="E57" i="95"/>
  <c r="E61" i="95" s="1"/>
  <c r="F58" i="95" s="1"/>
  <c r="H56" i="95"/>
  <c r="G56" i="95"/>
  <c r="F56" i="95"/>
  <c r="E56" i="95"/>
  <c r="H27" i="95"/>
  <c r="F27" i="95"/>
  <c r="E27" i="95"/>
  <c r="G11" i="95"/>
  <c r="G31" i="95" s="1"/>
  <c r="A6" i="95"/>
  <c r="A4" i="95"/>
  <c r="G19" i="94"/>
  <c r="P17" i="94"/>
  <c r="F17" i="94"/>
  <c r="P16" i="94"/>
  <c r="P11" i="94"/>
  <c r="P10" i="94"/>
  <c r="P12" i="94" s="1"/>
  <c r="P14" i="94" s="1"/>
  <c r="G10" i="94"/>
  <c r="G9" i="94"/>
  <c r="I11" i="94" s="1"/>
  <c r="I14" i="94" s="1"/>
  <c r="E57" i="93"/>
  <c r="E61" i="93" s="1"/>
  <c r="F58" i="93" s="1"/>
  <c r="H56" i="93"/>
  <c r="P16" i="92" s="1"/>
  <c r="G56" i="93"/>
  <c r="F56" i="93"/>
  <c r="F57" i="93" s="1"/>
  <c r="E56" i="93"/>
  <c r="H27" i="93"/>
  <c r="F27" i="93"/>
  <c r="E27" i="93"/>
  <c r="G11" i="93"/>
  <c r="H31" i="93" s="1"/>
  <c r="A6" i="93"/>
  <c r="A4" i="93"/>
  <c r="G19" i="92"/>
  <c r="P17" i="92"/>
  <c r="F17" i="92"/>
  <c r="P11" i="92"/>
  <c r="G10" i="92"/>
  <c r="H56" i="91"/>
  <c r="G9" i="90" s="1"/>
  <c r="G56" i="91"/>
  <c r="F56" i="91"/>
  <c r="E56" i="91"/>
  <c r="H27" i="91"/>
  <c r="G57" i="91" s="1"/>
  <c r="F27" i="91"/>
  <c r="E27" i="91"/>
  <c r="E57" i="91" s="1"/>
  <c r="E61" i="91" s="1"/>
  <c r="F58" i="91" s="1"/>
  <c r="G11" i="91"/>
  <c r="G31" i="91" s="1"/>
  <c r="A6" i="91"/>
  <c r="A4" i="91"/>
  <c r="G19" i="90"/>
  <c r="P17" i="90"/>
  <c r="F17" i="90"/>
  <c r="P11" i="90"/>
  <c r="P10" i="90"/>
  <c r="G10" i="90"/>
  <c r="E57" i="89"/>
  <c r="E61" i="89" s="1"/>
  <c r="F58" i="89" s="1"/>
  <c r="H56" i="89"/>
  <c r="P16" i="88" s="1"/>
  <c r="P18" i="88" s="1"/>
  <c r="P20" i="88" s="1"/>
  <c r="G56" i="89"/>
  <c r="F56" i="89"/>
  <c r="E56" i="89"/>
  <c r="H27" i="89"/>
  <c r="G18" i="88" s="1"/>
  <c r="I21" i="88" s="1"/>
  <c r="F27" i="89"/>
  <c r="F57" i="89" s="1"/>
  <c r="E27" i="89"/>
  <c r="G11" i="89"/>
  <c r="H31" i="89" s="1"/>
  <c r="A6" i="89"/>
  <c r="A4" i="89"/>
  <c r="G19" i="88"/>
  <c r="P17" i="88"/>
  <c r="F17" i="88"/>
  <c r="P11" i="88"/>
  <c r="P10" i="88"/>
  <c r="P12" i="88" s="1"/>
  <c r="P14" i="88" s="1"/>
  <c r="G10" i="88"/>
  <c r="H56" i="87"/>
  <c r="P16" i="86" s="1"/>
  <c r="G56" i="87"/>
  <c r="F56" i="87"/>
  <c r="P10" i="86" s="1"/>
  <c r="P12" i="86" s="1"/>
  <c r="P14" i="86" s="1"/>
  <c r="E56" i="87"/>
  <c r="H27" i="87"/>
  <c r="G57" i="87" s="1"/>
  <c r="F27" i="87"/>
  <c r="F57" i="87" s="1"/>
  <c r="E27" i="87"/>
  <c r="G11" i="87"/>
  <c r="G31" i="87" s="1"/>
  <c r="A6" i="87"/>
  <c r="A4" i="87"/>
  <c r="G19" i="86"/>
  <c r="P17" i="86"/>
  <c r="F17" i="86"/>
  <c r="P11" i="86"/>
  <c r="G10" i="86"/>
  <c r="G9" i="86"/>
  <c r="I11" i="86" s="1"/>
  <c r="I14" i="86" s="1"/>
  <c r="H56" i="85"/>
  <c r="G56" i="85"/>
  <c r="F56" i="85"/>
  <c r="E56" i="85"/>
  <c r="H27" i="85"/>
  <c r="F27" i="85"/>
  <c r="F57" i="85" s="1"/>
  <c r="E27" i="85"/>
  <c r="E57" i="85" s="1"/>
  <c r="E61" i="85" s="1"/>
  <c r="F58" i="85" s="1"/>
  <c r="G11" i="85"/>
  <c r="G31" i="85" s="1"/>
  <c r="A6" i="85"/>
  <c r="A4" i="85"/>
  <c r="G19" i="84"/>
  <c r="P17" i="84"/>
  <c r="F17" i="84"/>
  <c r="P16" i="84"/>
  <c r="P18" i="84" s="1"/>
  <c r="P20" i="84" s="1"/>
  <c r="P11" i="84"/>
  <c r="P10" i="84"/>
  <c r="P12" i="84" s="1"/>
  <c r="P14" i="84" s="1"/>
  <c r="P24" i="84" s="1"/>
  <c r="K12" i="84" s="1"/>
  <c r="G10" i="84"/>
  <c r="G9" i="84"/>
  <c r="I11" i="84" s="1"/>
  <c r="I14" i="84" s="1"/>
  <c r="E57" i="83"/>
  <c r="E61" i="83" s="1"/>
  <c r="F58" i="83" s="1"/>
  <c r="H56" i="83"/>
  <c r="P16" i="82" s="1"/>
  <c r="P18" i="82" s="1"/>
  <c r="P20" i="82" s="1"/>
  <c r="G56" i="83"/>
  <c r="F56" i="83"/>
  <c r="P10" i="82" s="1"/>
  <c r="P12" i="82" s="1"/>
  <c r="P14" i="82" s="1"/>
  <c r="P24" i="82" s="1"/>
  <c r="K12" i="82" s="1"/>
  <c r="E56" i="83"/>
  <c r="H27" i="83"/>
  <c r="G18" i="82" s="1"/>
  <c r="I21" i="82" s="1"/>
  <c r="F27" i="83"/>
  <c r="F57" i="83" s="1"/>
  <c r="E27" i="83"/>
  <c r="G11" i="83"/>
  <c r="G31" i="83" s="1"/>
  <c r="A6" i="83"/>
  <c r="A4" i="83"/>
  <c r="G19" i="82"/>
  <c r="P17" i="82"/>
  <c r="F17" i="82"/>
  <c r="P11" i="82"/>
  <c r="G10" i="82"/>
  <c r="E31" i="139" l="1"/>
  <c r="D11" i="139"/>
  <c r="D31" i="139" s="1"/>
  <c r="E30" i="151"/>
  <c r="D11" i="151"/>
  <c r="D30" i="151" s="1"/>
  <c r="F60" i="159"/>
  <c r="G57" i="159" s="1"/>
  <c r="G56" i="147"/>
  <c r="F56" i="149"/>
  <c r="F60" i="149" s="1"/>
  <c r="H57" i="149" s="1"/>
  <c r="G13" i="150"/>
  <c r="I16" i="150" s="1"/>
  <c r="G56" i="151"/>
  <c r="G13" i="156"/>
  <c r="H56" i="157"/>
  <c r="F56" i="145"/>
  <c r="F60" i="145" s="1"/>
  <c r="I12" i="144" s="1"/>
  <c r="I18" i="144" s="1"/>
  <c r="I21" i="144" s="1"/>
  <c r="G13" i="146"/>
  <c r="I16" i="146" s="1"/>
  <c r="H56" i="149"/>
  <c r="I16" i="156"/>
  <c r="H56" i="145"/>
  <c r="I9" i="152"/>
  <c r="G56" i="155"/>
  <c r="F60" i="155"/>
  <c r="H57" i="155" s="1"/>
  <c r="I9" i="160"/>
  <c r="E56" i="157"/>
  <c r="E60" i="157" s="1"/>
  <c r="F57" i="157" s="1"/>
  <c r="I9" i="144"/>
  <c r="I9" i="154"/>
  <c r="F61" i="141"/>
  <c r="I17" i="140" s="1"/>
  <c r="I11" i="126"/>
  <c r="I14" i="126" s="1"/>
  <c r="I21" i="126"/>
  <c r="H57" i="131"/>
  <c r="F57" i="137"/>
  <c r="F57" i="131"/>
  <c r="P12" i="126"/>
  <c r="P14" i="126" s="1"/>
  <c r="P24" i="126" s="1"/>
  <c r="K12" i="126" s="1"/>
  <c r="G18" i="138"/>
  <c r="I21" i="138" s="1"/>
  <c r="G18" i="128"/>
  <c r="I21" i="128" s="1"/>
  <c r="P24" i="132"/>
  <c r="K12" i="132" s="1"/>
  <c r="P12" i="136"/>
  <c r="P14" i="136" s="1"/>
  <c r="P24" i="136" s="1"/>
  <c r="K12" i="136" s="1"/>
  <c r="F57" i="143"/>
  <c r="E57" i="135"/>
  <c r="E61" i="135" s="1"/>
  <c r="F58" i="135" s="1"/>
  <c r="I11" i="138"/>
  <c r="I14" i="138" s="1"/>
  <c r="F61" i="129"/>
  <c r="H58" i="129" s="1"/>
  <c r="H61" i="129" s="1"/>
  <c r="E57" i="131"/>
  <c r="E61" i="131" s="1"/>
  <c r="F58" i="131" s="1"/>
  <c r="P18" i="132"/>
  <c r="P20" i="132" s="1"/>
  <c r="F57" i="135"/>
  <c r="G18" i="136"/>
  <c r="I21" i="136" s="1"/>
  <c r="G57" i="143"/>
  <c r="F50" i="125"/>
  <c r="G46" i="121"/>
  <c r="G46" i="123"/>
  <c r="G46" i="109"/>
  <c r="G18" i="116"/>
  <c r="I21" i="116" s="1"/>
  <c r="P16" i="120"/>
  <c r="P18" i="120" s="1"/>
  <c r="P20" i="120" s="1"/>
  <c r="P24" i="120" s="1"/>
  <c r="K12" i="120" s="1"/>
  <c r="H46" i="123"/>
  <c r="F50" i="121"/>
  <c r="H47" i="121" s="1"/>
  <c r="H50" i="121" s="1"/>
  <c r="F46" i="111"/>
  <c r="E46" i="117"/>
  <c r="P18" i="118"/>
  <c r="P20" i="118" s="1"/>
  <c r="P24" i="118" s="1"/>
  <c r="K12" i="118" s="1"/>
  <c r="P12" i="116"/>
  <c r="P14" i="116" s="1"/>
  <c r="P24" i="116" s="1"/>
  <c r="K12" i="116" s="1"/>
  <c r="H46" i="121"/>
  <c r="I11" i="124"/>
  <c r="I14" i="124" s="1"/>
  <c r="P24" i="112"/>
  <c r="K12" i="112" s="1"/>
  <c r="G46" i="117"/>
  <c r="E46" i="123"/>
  <c r="E50" i="123" s="1"/>
  <c r="F47" i="123" s="1"/>
  <c r="F50" i="123" s="1"/>
  <c r="G18" i="112"/>
  <c r="I21" i="112" s="1"/>
  <c r="P24" i="122"/>
  <c r="K12" i="122" s="1"/>
  <c r="F50" i="119"/>
  <c r="H47" i="119" s="1"/>
  <c r="G46" i="113"/>
  <c r="I21" i="114"/>
  <c r="P24" i="106"/>
  <c r="K12" i="106" s="1"/>
  <c r="G57" i="107"/>
  <c r="F61" i="93"/>
  <c r="F61" i="101"/>
  <c r="I17" i="100" s="1"/>
  <c r="F61" i="85"/>
  <c r="H58" i="85" s="1"/>
  <c r="F61" i="99"/>
  <c r="H58" i="99" s="1"/>
  <c r="H61" i="99" s="1"/>
  <c r="F61" i="89"/>
  <c r="I17" i="88" s="1"/>
  <c r="I23" i="88" s="1"/>
  <c r="I25" i="88" s="1"/>
  <c r="F61" i="83"/>
  <c r="H57" i="87"/>
  <c r="G9" i="82"/>
  <c r="I11" i="82" s="1"/>
  <c r="I14" i="82" s="1"/>
  <c r="G9" i="88"/>
  <c r="I11" i="88" s="1"/>
  <c r="I14" i="88" s="1"/>
  <c r="P24" i="94"/>
  <c r="K12" i="94" s="1"/>
  <c r="G57" i="99"/>
  <c r="F57" i="103"/>
  <c r="G9" i="92"/>
  <c r="I11" i="92" s="1"/>
  <c r="I14" i="92" s="1"/>
  <c r="G57" i="93"/>
  <c r="P18" i="94"/>
  <c r="P20" i="94" s="1"/>
  <c r="G9" i="100"/>
  <c r="I11" i="100" s="1"/>
  <c r="I14" i="100" s="1"/>
  <c r="G57" i="101"/>
  <c r="P10" i="92"/>
  <c r="P12" i="92" s="1"/>
  <c r="P14" i="92" s="1"/>
  <c r="P24" i="92" s="1"/>
  <c r="K12" i="92" s="1"/>
  <c r="P24" i="96"/>
  <c r="K12" i="96" s="1"/>
  <c r="P24" i="88"/>
  <c r="K12" i="88" s="1"/>
  <c r="E57" i="87"/>
  <c r="E61" i="87" s="1"/>
  <c r="F58" i="87" s="1"/>
  <c r="F61" i="87" s="1"/>
  <c r="P16" i="102"/>
  <c r="P18" i="102" s="1"/>
  <c r="P20" i="102" s="1"/>
  <c r="P24" i="102" s="1"/>
  <c r="K12" i="102" s="1"/>
  <c r="H57" i="83"/>
  <c r="P18" i="92"/>
  <c r="P20" i="92" s="1"/>
  <c r="P18" i="100"/>
  <c r="P20" i="100" s="1"/>
  <c r="G57" i="85"/>
  <c r="P18" i="86"/>
  <c r="P20" i="86" s="1"/>
  <c r="P24" i="86" s="1"/>
  <c r="K12" i="86" s="1"/>
  <c r="P12" i="90"/>
  <c r="P14" i="90" s="1"/>
  <c r="F57" i="91"/>
  <c r="F61" i="91" s="1"/>
  <c r="H58" i="91" s="1"/>
  <c r="H57" i="97"/>
  <c r="P24" i="100"/>
  <c r="K12" i="100" s="1"/>
  <c r="G18" i="86"/>
  <c r="I21" i="86" s="1"/>
  <c r="F57" i="95"/>
  <c r="F61" i="95" s="1"/>
  <c r="G18" i="98"/>
  <c r="I21" i="98" s="1"/>
  <c r="F57" i="105"/>
  <c r="F61" i="105" s="1"/>
  <c r="I17" i="104" s="1"/>
  <c r="I23" i="104" s="1"/>
  <c r="I25" i="104" s="1"/>
  <c r="I11" i="90"/>
  <c r="I14" i="90" s="1"/>
  <c r="G57" i="95"/>
  <c r="G57" i="105"/>
  <c r="H31" i="105"/>
  <c r="F11" i="87"/>
  <c r="E11" i="87" s="1"/>
  <c r="H31" i="101"/>
  <c r="G31" i="129"/>
  <c r="G31" i="135"/>
  <c r="G31" i="107"/>
  <c r="H57" i="85"/>
  <c r="G18" i="84"/>
  <c r="I21" i="84" s="1"/>
  <c r="F31" i="101"/>
  <c r="E11" i="101"/>
  <c r="F30" i="153"/>
  <c r="E11" i="153"/>
  <c r="G31" i="101"/>
  <c r="F11" i="107"/>
  <c r="H31" i="121"/>
  <c r="H31" i="83"/>
  <c r="G31" i="99"/>
  <c r="G30" i="153"/>
  <c r="H31" i="131"/>
  <c r="G30" i="145"/>
  <c r="H30" i="153"/>
  <c r="G31" i="97"/>
  <c r="F11" i="121"/>
  <c r="E11" i="121" s="1"/>
  <c r="G30" i="159"/>
  <c r="F11" i="83"/>
  <c r="E11" i="83" s="1"/>
  <c r="F31" i="129"/>
  <c r="E11" i="129"/>
  <c r="E11" i="147"/>
  <c r="F30" i="147"/>
  <c r="F31" i="123"/>
  <c r="E11" i="123"/>
  <c r="E11" i="161"/>
  <c r="F30" i="161"/>
  <c r="H31" i="103"/>
  <c r="G31" i="113"/>
  <c r="H31" i="129"/>
  <c r="H31" i="91"/>
  <c r="G31" i="93"/>
  <c r="H31" i="117"/>
  <c r="F11" i="131"/>
  <c r="E11" i="131" s="1"/>
  <c r="G31" i="139"/>
  <c r="G30" i="151"/>
  <c r="G30" i="161"/>
  <c r="F11" i="93"/>
  <c r="F11" i="105"/>
  <c r="E11" i="105" s="1"/>
  <c r="G31" i="123"/>
  <c r="H31" i="137"/>
  <c r="H31" i="139"/>
  <c r="H30" i="151"/>
  <c r="H30" i="161"/>
  <c r="H31" i="87"/>
  <c r="G31" i="89"/>
  <c r="F11" i="103"/>
  <c r="E11" i="103" s="1"/>
  <c r="H31" i="123"/>
  <c r="H31" i="133"/>
  <c r="G30" i="147"/>
  <c r="F11" i="89"/>
  <c r="F11" i="91"/>
  <c r="E11" i="91" s="1"/>
  <c r="F11" i="117"/>
  <c r="E11" i="117" s="1"/>
  <c r="H30" i="147"/>
  <c r="F11" i="133"/>
  <c r="F11" i="137"/>
  <c r="E11" i="137" s="1"/>
  <c r="I12" i="160"/>
  <c r="H57" i="161"/>
  <c r="G57" i="161"/>
  <c r="G60" i="161"/>
  <c r="H56" i="161"/>
  <c r="H60" i="161" s="1"/>
  <c r="G13" i="160"/>
  <c r="I16" i="160" s="1"/>
  <c r="H57" i="159"/>
  <c r="H60" i="159" s="1"/>
  <c r="G56" i="159"/>
  <c r="G13" i="158"/>
  <c r="I16" i="158" s="1"/>
  <c r="F11" i="159"/>
  <c r="F60" i="157"/>
  <c r="F11" i="157"/>
  <c r="H30" i="157"/>
  <c r="G13" i="154"/>
  <c r="I16" i="154" s="1"/>
  <c r="F11" i="155"/>
  <c r="H30" i="155"/>
  <c r="H56" i="155"/>
  <c r="F60" i="153"/>
  <c r="G13" i="152"/>
  <c r="I16" i="152" s="1"/>
  <c r="H56" i="153"/>
  <c r="F60" i="151"/>
  <c r="F30" i="151"/>
  <c r="G30" i="149"/>
  <c r="G56" i="149"/>
  <c r="G13" i="148"/>
  <c r="I16" i="148" s="1"/>
  <c r="F11" i="149"/>
  <c r="I12" i="146"/>
  <c r="I18" i="146" s="1"/>
  <c r="I21" i="146" s="1"/>
  <c r="H57" i="147"/>
  <c r="H60" i="147" s="1"/>
  <c r="G57" i="147"/>
  <c r="H57" i="145"/>
  <c r="H60" i="145" s="1"/>
  <c r="G56" i="145"/>
  <c r="G13" i="144"/>
  <c r="I16" i="144" s="1"/>
  <c r="F11" i="145"/>
  <c r="P24" i="142"/>
  <c r="K12" i="142" s="1"/>
  <c r="F61" i="143"/>
  <c r="F11" i="143"/>
  <c r="H31" i="143"/>
  <c r="H57" i="143"/>
  <c r="P24" i="140"/>
  <c r="K12" i="140" s="1"/>
  <c r="F11" i="141"/>
  <c r="H31" i="141"/>
  <c r="H57" i="141"/>
  <c r="G18" i="140"/>
  <c r="I21" i="140" s="1"/>
  <c r="F61" i="139"/>
  <c r="F31" i="139"/>
  <c r="F61" i="137"/>
  <c r="F11" i="135"/>
  <c r="H57" i="135"/>
  <c r="G57" i="135"/>
  <c r="F61" i="133"/>
  <c r="H57" i="133"/>
  <c r="G18" i="132"/>
  <c r="I21" i="132" s="1"/>
  <c r="G18" i="130"/>
  <c r="I21" i="130" s="1"/>
  <c r="P24" i="128"/>
  <c r="K12" i="128" s="1"/>
  <c r="F61" i="127"/>
  <c r="G31" i="127"/>
  <c r="G57" i="127"/>
  <c r="F11" i="127"/>
  <c r="H57" i="127"/>
  <c r="H47" i="125"/>
  <c r="G47" i="125"/>
  <c r="I17" i="124"/>
  <c r="I23" i="124" s="1"/>
  <c r="I25" i="124" s="1"/>
  <c r="P16" i="124"/>
  <c r="P18" i="124" s="1"/>
  <c r="P20" i="124" s="1"/>
  <c r="P24" i="124" s="1"/>
  <c r="K12" i="124" s="1"/>
  <c r="G31" i="125"/>
  <c r="G46" i="125"/>
  <c r="G50" i="125" s="1"/>
  <c r="F11" i="125"/>
  <c r="H46" i="125"/>
  <c r="G9" i="122"/>
  <c r="I11" i="122" s="1"/>
  <c r="I14" i="122" s="1"/>
  <c r="F11" i="119"/>
  <c r="H31" i="119"/>
  <c r="H46" i="119"/>
  <c r="G18" i="118"/>
  <c r="I21" i="118" s="1"/>
  <c r="F50" i="115"/>
  <c r="P16" i="114"/>
  <c r="P18" i="114" s="1"/>
  <c r="P20" i="114" s="1"/>
  <c r="P24" i="114" s="1"/>
  <c r="K12" i="114" s="1"/>
  <c r="G31" i="115"/>
  <c r="G46" i="115"/>
  <c r="F11" i="115"/>
  <c r="H46" i="115"/>
  <c r="F50" i="113"/>
  <c r="F11" i="113"/>
  <c r="F50" i="111"/>
  <c r="G9" i="110"/>
  <c r="I11" i="110" s="1"/>
  <c r="I14" i="110" s="1"/>
  <c r="F11" i="111"/>
  <c r="H31" i="111"/>
  <c r="H46" i="111"/>
  <c r="G18" i="110"/>
  <c r="I21" i="110" s="1"/>
  <c r="H47" i="109"/>
  <c r="G47" i="109"/>
  <c r="I17" i="108"/>
  <c r="F11" i="109"/>
  <c r="H31" i="109"/>
  <c r="H46" i="109"/>
  <c r="G18" i="108"/>
  <c r="I21" i="108" s="1"/>
  <c r="F61" i="107"/>
  <c r="H57" i="107"/>
  <c r="H58" i="105"/>
  <c r="H61" i="105" s="1"/>
  <c r="G58" i="105"/>
  <c r="G61" i="105" s="1"/>
  <c r="P24" i="104"/>
  <c r="K12" i="104" s="1"/>
  <c r="F61" i="103"/>
  <c r="H58" i="101"/>
  <c r="G58" i="101"/>
  <c r="G61" i="101" s="1"/>
  <c r="H57" i="101"/>
  <c r="G18" i="100"/>
  <c r="I21" i="100" s="1"/>
  <c r="G58" i="99"/>
  <c r="G61" i="99" s="1"/>
  <c r="I17" i="98"/>
  <c r="I23" i="98" s="1"/>
  <c r="I25" i="98" s="1"/>
  <c r="F11" i="99"/>
  <c r="F61" i="97"/>
  <c r="F11" i="97"/>
  <c r="F11" i="95"/>
  <c r="H31" i="95"/>
  <c r="H57" i="95"/>
  <c r="G18" i="94"/>
  <c r="I21" i="94" s="1"/>
  <c r="H58" i="93"/>
  <c r="G58" i="93"/>
  <c r="G61" i="93" s="1"/>
  <c r="I17" i="92"/>
  <c r="H57" i="93"/>
  <c r="G18" i="92"/>
  <c r="I21" i="92" s="1"/>
  <c r="H57" i="91"/>
  <c r="G18" i="90"/>
  <c r="I21" i="90" s="1"/>
  <c r="P16" i="90"/>
  <c r="P18" i="90" s="1"/>
  <c r="P20" i="90" s="1"/>
  <c r="P24" i="90" s="1"/>
  <c r="K12" i="90" s="1"/>
  <c r="G57" i="89"/>
  <c r="H57" i="89"/>
  <c r="I17" i="84"/>
  <c r="F11" i="85"/>
  <c r="H31" i="85"/>
  <c r="H58" i="83"/>
  <c r="H61" i="83" s="1"/>
  <c r="G58" i="83"/>
  <c r="I17" i="82"/>
  <c r="I23" i="82" s="1"/>
  <c r="I25" i="82" s="1"/>
  <c r="G57" i="83"/>
  <c r="H56" i="81"/>
  <c r="P16" i="80" s="1"/>
  <c r="P18" i="80" s="1"/>
  <c r="P20" i="80" s="1"/>
  <c r="G56" i="81"/>
  <c r="F56" i="81"/>
  <c r="P10" i="80" s="1"/>
  <c r="E56" i="81"/>
  <c r="H27" i="81"/>
  <c r="F27" i="81"/>
  <c r="F57" i="81" s="1"/>
  <c r="E27" i="81"/>
  <c r="E57" i="81" s="1"/>
  <c r="E61" i="81" s="1"/>
  <c r="F58" i="81" s="1"/>
  <c r="G11" i="81"/>
  <c r="G31" i="81" s="1"/>
  <c r="A6" i="81"/>
  <c r="A4" i="81"/>
  <c r="G19" i="80"/>
  <c r="P17" i="80"/>
  <c r="F17" i="80"/>
  <c r="P11" i="80"/>
  <c r="G10" i="80"/>
  <c r="G9" i="80"/>
  <c r="I11" i="80" s="1"/>
  <c r="I14" i="80" s="1"/>
  <c r="E31" i="129" l="1"/>
  <c r="D11" i="129"/>
  <c r="D31" i="129" s="1"/>
  <c r="E31" i="137"/>
  <c r="D11" i="137"/>
  <c r="D31" i="137" s="1"/>
  <c r="E31" i="87"/>
  <c r="D11" i="87"/>
  <c r="D31" i="87" s="1"/>
  <c r="F31" i="137"/>
  <c r="E31" i="83"/>
  <c r="D11" i="83"/>
  <c r="D31" i="83" s="1"/>
  <c r="E30" i="153"/>
  <c r="D11" i="153"/>
  <c r="D30" i="153" s="1"/>
  <c r="E31" i="117"/>
  <c r="D11" i="117"/>
  <c r="D31" i="117" s="1"/>
  <c r="E31" i="121"/>
  <c r="D11" i="121"/>
  <c r="D31" i="121" s="1"/>
  <c r="E31" i="91"/>
  <c r="D11" i="91"/>
  <c r="D31" i="91" s="1"/>
  <c r="E31" i="101"/>
  <c r="D11" i="101"/>
  <c r="D31" i="101" s="1"/>
  <c r="E31" i="105"/>
  <c r="D11" i="105"/>
  <c r="D31" i="105" s="1"/>
  <c r="E30" i="161"/>
  <c r="D11" i="161"/>
  <c r="D30" i="161" s="1"/>
  <c r="E31" i="123"/>
  <c r="D11" i="123"/>
  <c r="D31" i="123" s="1"/>
  <c r="F31" i="87"/>
  <c r="E31" i="103"/>
  <c r="D11" i="103"/>
  <c r="D31" i="103" s="1"/>
  <c r="E31" i="131"/>
  <c r="D11" i="131"/>
  <c r="D31" i="131" s="1"/>
  <c r="E30" i="147"/>
  <c r="D11" i="147"/>
  <c r="D30" i="147" s="1"/>
  <c r="H60" i="149"/>
  <c r="I12" i="148"/>
  <c r="I18" i="148" s="1"/>
  <c r="I21" i="148" s="1"/>
  <c r="G57" i="145"/>
  <c r="G60" i="145" s="1"/>
  <c r="G60" i="147"/>
  <c r="H60" i="155"/>
  <c r="G57" i="155"/>
  <c r="G60" i="155" s="1"/>
  <c r="G57" i="149"/>
  <c r="G60" i="149" s="1"/>
  <c r="I12" i="154"/>
  <c r="I18" i="154" s="1"/>
  <c r="I21" i="154" s="1"/>
  <c r="G60" i="159"/>
  <c r="I18" i="160"/>
  <c r="I21" i="160" s="1"/>
  <c r="I12" i="158"/>
  <c r="I18" i="158" s="1"/>
  <c r="I21" i="158" s="1"/>
  <c r="I17" i="128"/>
  <c r="I23" i="128" s="1"/>
  <c r="I25" i="128" s="1"/>
  <c r="I28" i="128" s="1"/>
  <c r="G58" i="141"/>
  <c r="G61" i="141" s="1"/>
  <c r="H58" i="141"/>
  <c r="H61" i="141" s="1"/>
  <c r="F61" i="135"/>
  <c r="I17" i="134" s="1"/>
  <c r="I23" i="134" s="1"/>
  <c r="I25" i="134" s="1"/>
  <c r="F61" i="131"/>
  <c r="G58" i="129"/>
  <c r="G61" i="129" s="1"/>
  <c r="I23" i="140"/>
  <c r="I25" i="140" s="1"/>
  <c r="K27" i="140" s="1"/>
  <c r="H50" i="109"/>
  <c r="I17" i="118"/>
  <c r="G50" i="109"/>
  <c r="G47" i="119"/>
  <c r="G50" i="119" s="1"/>
  <c r="E50" i="117"/>
  <c r="F47" i="117" s="1"/>
  <c r="F50" i="117" s="1"/>
  <c r="I17" i="120"/>
  <c r="I23" i="120" s="1"/>
  <c r="I25" i="120" s="1"/>
  <c r="I28" i="120" s="1"/>
  <c r="G47" i="121"/>
  <c r="G50" i="121" s="1"/>
  <c r="H50" i="119"/>
  <c r="H50" i="125"/>
  <c r="H61" i="85"/>
  <c r="G58" i="85"/>
  <c r="G61" i="85" s="1"/>
  <c r="G61" i="83"/>
  <c r="H58" i="89"/>
  <c r="G57" i="81"/>
  <c r="P12" i="80"/>
  <c r="P14" i="80" s="1"/>
  <c r="P24" i="80" s="1"/>
  <c r="K12" i="80" s="1"/>
  <c r="H61" i="101"/>
  <c r="G58" i="91"/>
  <c r="G61" i="91" s="1"/>
  <c r="I17" i="90"/>
  <c r="H61" i="91"/>
  <c r="H61" i="89"/>
  <c r="G58" i="89"/>
  <c r="G61" i="89" s="1"/>
  <c r="F31" i="91"/>
  <c r="F31" i="121"/>
  <c r="F31" i="105"/>
  <c r="F31" i="83"/>
  <c r="F31" i="117"/>
  <c r="I23" i="84"/>
  <c r="I25" i="84" s="1"/>
  <c r="I28" i="84" s="1"/>
  <c r="F31" i="107"/>
  <c r="E11" i="107"/>
  <c r="E11" i="93"/>
  <c r="F31" i="93"/>
  <c r="E11" i="89"/>
  <c r="F31" i="89"/>
  <c r="E11" i="133"/>
  <c r="F31" i="133"/>
  <c r="F31" i="103"/>
  <c r="F31" i="131"/>
  <c r="F30" i="159"/>
  <c r="E11" i="159"/>
  <c r="E11" i="157"/>
  <c r="F30" i="157"/>
  <c r="I12" i="156"/>
  <c r="I18" i="156" s="1"/>
  <c r="I21" i="156" s="1"/>
  <c r="H57" i="157"/>
  <c r="H60" i="157" s="1"/>
  <c r="G57" i="157"/>
  <c r="G60" i="157" s="1"/>
  <c r="E11" i="155"/>
  <c r="F30" i="155"/>
  <c r="H57" i="153"/>
  <c r="H60" i="153" s="1"/>
  <c r="G57" i="153"/>
  <c r="G60" i="153" s="1"/>
  <c r="I12" i="152"/>
  <c r="I18" i="152" s="1"/>
  <c r="I21" i="152" s="1"/>
  <c r="I12" i="150"/>
  <c r="I18" i="150" s="1"/>
  <c r="I21" i="150" s="1"/>
  <c r="H57" i="151"/>
  <c r="H60" i="151" s="1"/>
  <c r="G57" i="151"/>
  <c r="G60" i="151" s="1"/>
  <c r="E11" i="149"/>
  <c r="F30" i="149"/>
  <c r="F30" i="145"/>
  <c r="E11" i="145"/>
  <c r="E11" i="143"/>
  <c r="F31" i="143"/>
  <c r="I17" i="142"/>
  <c r="I23" i="142" s="1"/>
  <c r="I25" i="142" s="1"/>
  <c r="H58" i="143"/>
  <c r="H61" i="143" s="1"/>
  <c r="G58" i="143"/>
  <c r="G61" i="143" s="1"/>
  <c r="E11" i="141"/>
  <c r="F31" i="141"/>
  <c r="I17" i="138"/>
  <c r="I23" i="138" s="1"/>
  <c r="I25" i="138" s="1"/>
  <c r="H58" i="139"/>
  <c r="H61" i="139" s="1"/>
  <c r="G58" i="139"/>
  <c r="G61" i="139" s="1"/>
  <c r="I17" i="136"/>
  <c r="I23" i="136" s="1"/>
  <c r="I25" i="136" s="1"/>
  <c r="G58" i="137"/>
  <c r="G61" i="137" s="1"/>
  <c r="H58" i="137"/>
  <c r="H61" i="137" s="1"/>
  <c r="F31" i="135"/>
  <c r="E11" i="135"/>
  <c r="H58" i="135"/>
  <c r="H61" i="135" s="1"/>
  <c r="I17" i="132"/>
  <c r="I23" i="132" s="1"/>
  <c r="I25" i="132" s="1"/>
  <c r="H58" i="133"/>
  <c r="H61" i="133" s="1"/>
  <c r="G58" i="133"/>
  <c r="G61" i="133" s="1"/>
  <c r="I17" i="130"/>
  <c r="I23" i="130" s="1"/>
  <c r="I25" i="130" s="1"/>
  <c r="H58" i="131"/>
  <c r="H61" i="131" s="1"/>
  <c r="G58" i="131"/>
  <c r="G61" i="131" s="1"/>
  <c r="E11" i="127"/>
  <c r="F31" i="127"/>
  <c r="G58" i="127"/>
  <c r="G61" i="127" s="1"/>
  <c r="I17" i="126"/>
  <c r="I23" i="126" s="1"/>
  <c r="I25" i="126" s="1"/>
  <c r="H58" i="127"/>
  <c r="H61" i="127" s="1"/>
  <c r="I28" i="124"/>
  <c r="K27" i="124"/>
  <c r="F31" i="125"/>
  <c r="E11" i="125"/>
  <c r="H47" i="123"/>
  <c r="H50" i="123" s="1"/>
  <c r="I17" i="122"/>
  <c r="I23" i="122" s="1"/>
  <c r="I25" i="122" s="1"/>
  <c r="G47" i="123"/>
  <c r="G50" i="123" s="1"/>
  <c r="E11" i="119"/>
  <c r="F31" i="119"/>
  <c r="I23" i="118"/>
  <c r="I25" i="118" s="1"/>
  <c r="E11" i="115"/>
  <c r="F31" i="115"/>
  <c r="G47" i="115"/>
  <c r="G50" i="115" s="1"/>
  <c r="H47" i="115"/>
  <c r="H50" i="115" s="1"/>
  <c r="I17" i="114"/>
  <c r="I23" i="114" s="1"/>
  <c r="I25" i="114" s="1"/>
  <c r="F31" i="113"/>
  <c r="E11" i="113"/>
  <c r="H47" i="113"/>
  <c r="H50" i="113" s="1"/>
  <c r="G47" i="113"/>
  <c r="G50" i="113" s="1"/>
  <c r="I17" i="112"/>
  <c r="I23" i="112" s="1"/>
  <c r="I25" i="112" s="1"/>
  <c r="E11" i="111"/>
  <c r="F31" i="111"/>
  <c r="G47" i="111"/>
  <c r="G50" i="111" s="1"/>
  <c r="H47" i="111"/>
  <c r="H50" i="111" s="1"/>
  <c r="I17" i="110"/>
  <c r="I23" i="110" s="1"/>
  <c r="I25" i="110" s="1"/>
  <c r="E11" i="109"/>
  <c r="F31" i="109"/>
  <c r="I23" i="108"/>
  <c r="I25" i="108" s="1"/>
  <c r="H58" i="107"/>
  <c r="H61" i="107" s="1"/>
  <c r="G58" i="107"/>
  <c r="G61" i="107" s="1"/>
  <c r="I17" i="106"/>
  <c r="I23" i="106" s="1"/>
  <c r="I25" i="106" s="1"/>
  <c r="I28" i="104"/>
  <c r="K27" i="104"/>
  <c r="I17" i="102"/>
  <c r="I23" i="102" s="1"/>
  <c r="I25" i="102" s="1"/>
  <c r="H58" i="103"/>
  <c r="H61" i="103" s="1"/>
  <c r="G58" i="103"/>
  <c r="G61" i="103" s="1"/>
  <c r="I23" i="100"/>
  <c r="I25" i="100" s="1"/>
  <c r="I28" i="98"/>
  <c r="K27" i="98"/>
  <c r="F31" i="99"/>
  <c r="E11" i="99"/>
  <c r="E11" i="97"/>
  <c r="F31" i="97"/>
  <c r="G58" i="97"/>
  <c r="G61" i="97" s="1"/>
  <c r="H58" i="97"/>
  <c r="H61" i="97" s="1"/>
  <c r="I17" i="96"/>
  <c r="I23" i="96" s="1"/>
  <c r="I25" i="96" s="1"/>
  <c r="I17" i="94"/>
  <c r="I23" i="94" s="1"/>
  <c r="I25" i="94" s="1"/>
  <c r="H58" i="95"/>
  <c r="H61" i="95" s="1"/>
  <c r="G58" i="95"/>
  <c r="G61" i="95" s="1"/>
  <c r="E11" i="95"/>
  <c r="F31" i="95"/>
  <c r="H61" i="93"/>
  <c r="I23" i="92"/>
  <c r="I25" i="92" s="1"/>
  <c r="I23" i="90"/>
  <c r="I25" i="90" s="1"/>
  <c r="K27" i="88"/>
  <c r="I28" i="88"/>
  <c r="I17" i="86"/>
  <c r="I23" i="86" s="1"/>
  <c r="I25" i="86" s="1"/>
  <c r="H58" i="87"/>
  <c r="H61" i="87" s="1"/>
  <c r="G58" i="87"/>
  <c r="G61" i="87" s="1"/>
  <c r="E11" i="85"/>
  <c r="F31" i="85"/>
  <c r="I28" i="82"/>
  <c r="K27" i="82"/>
  <c r="F61" i="81"/>
  <c r="F11" i="81"/>
  <c r="H31" i="81"/>
  <c r="H57" i="81"/>
  <c r="G18" i="80"/>
  <c r="I21" i="80" s="1"/>
  <c r="H39" i="8"/>
  <c r="H31" i="8"/>
  <c r="H25" i="8"/>
  <c r="H16" i="8"/>
  <c r="H40" i="7"/>
  <c r="H33" i="7"/>
  <c r="H24" i="7"/>
  <c r="H48" i="6"/>
  <c r="H40" i="8" s="1"/>
  <c r="G47" i="5"/>
  <c r="G31" i="5"/>
  <c r="G24" i="5"/>
  <c r="G46" i="4"/>
  <c r="G29" i="4"/>
  <c r="G20" i="4"/>
  <c r="F17" i="3"/>
  <c r="G10" i="3"/>
  <c r="A9" i="1"/>
  <c r="E31" i="115" l="1"/>
  <c r="D11" i="115"/>
  <c r="D31" i="115" s="1"/>
  <c r="E31" i="133"/>
  <c r="D11" i="133"/>
  <c r="D31" i="133" s="1"/>
  <c r="E31" i="143"/>
  <c r="D11" i="143"/>
  <c r="D31" i="143" s="1"/>
  <c r="E30" i="155"/>
  <c r="D11" i="155"/>
  <c r="D30" i="155" s="1"/>
  <c r="E31" i="111"/>
  <c r="D11" i="111"/>
  <c r="D31" i="111" s="1"/>
  <c r="E30" i="145"/>
  <c r="D11" i="145"/>
  <c r="D30" i="145" s="1"/>
  <c r="E31" i="89"/>
  <c r="D11" i="89"/>
  <c r="D31" i="89" s="1"/>
  <c r="E31" i="119"/>
  <c r="D11" i="119"/>
  <c r="D31" i="119" s="1"/>
  <c r="E31" i="127"/>
  <c r="D11" i="127"/>
  <c r="D31" i="127" s="1"/>
  <c r="E31" i="93"/>
  <c r="D11" i="93"/>
  <c r="D31" i="93" s="1"/>
  <c r="E31" i="97"/>
  <c r="D11" i="97"/>
  <c r="D31" i="97" s="1"/>
  <c r="E30" i="149"/>
  <c r="D11" i="149"/>
  <c r="D30" i="149" s="1"/>
  <c r="E31" i="107"/>
  <c r="D11" i="107"/>
  <c r="D31" i="107" s="1"/>
  <c r="E31" i="99"/>
  <c r="D11" i="99"/>
  <c r="D31" i="99" s="1"/>
  <c r="E31" i="113"/>
  <c r="D11" i="113"/>
  <c r="D31" i="113" s="1"/>
  <c r="E30" i="157"/>
  <c r="D11" i="157"/>
  <c r="D30" i="157" s="1"/>
  <c r="E31" i="95"/>
  <c r="D11" i="95"/>
  <c r="D31" i="95" s="1"/>
  <c r="E31" i="125"/>
  <c r="D11" i="125"/>
  <c r="D31" i="125" s="1"/>
  <c r="E30" i="159"/>
  <c r="D11" i="159"/>
  <c r="D30" i="159" s="1"/>
  <c r="E31" i="141"/>
  <c r="D11" i="141"/>
  <c r="D31" i="141" s="1"/>
  <c r="E31" i="109"/>
  <c r="D11" i="109"/>
  <c r="D31" i="109" s="1"/>
  <c r="E31" i="85"/>
  <c r="D11" i="85"/>
  <c r="D31" i="85" s="1"/>
  <c r="E31" i="135"/>
  <c r="D11" i="135"/>
  <c r="D31" i="135" s="1"/>
  <c r="I28" i="140"/>
  <c r="G58" i="135"/>
  <c r="G61" i="135" s="1"/>
  <c r="K27" i="128"/>
  <c r="I30" i="140"/>
  <c r="K30" i="140" s="1"/>
  <c r="H51" i="2"/>
  <c r="I30" i="128"/>
  <c r="K30" i="128" s="1"/>
  <c r="H45" i="2"/>
  <c r="K27" i="120"/>
  <c r="I30" i="120"/>
  <c r="H38" i="2"/>
  <c r="I17" i="116"/>
  <c r="I23" i="116" s="1"/>
  <c r="I25" i="116" s="1"/>
  <c r="H47" i="117"/>
  <c r="H50" i="117" s="1"/>
  <c r="G47" i="117"/>
  <c r="G50" i="117" s="1"/>
  <c r="I30" i="124"/>
  <c r="H40" i="2"/>
  <c r="G48" i="5"/>
  <c r="H41" i="8" s="1"/>
  <c r="K27" i="84"/>
  <c r="I28" i="142"/>
  <c r="K27" i="142"/>
  <c r="I28" i="138"/>
  <c r="K27" i="138"/>
  <c r="I28" i="136"/>
  <c r="K27" i="136"/>
  <c r="I28" i="134"/>
  <c r="K27" i="134"/>
  <c r="I28" i="132"/>
  <c r="K27" i="132"/>
  <c r="I28" i="130"/>
  <c r="K27" i="130"/>
  <c r="I28" i="126"/>
  <c r="K27" i="126"/>
  <c r="I28" i="122"/>
  <c r="K27" i="122"/>
  <c r="I28" i="118"/>
  <c r="K27" i="118"/>
  <c r="K27" i="114"/>
  <c r="I28" i="114"/>
  <c r="I28" i="112"/>
  <c r="K27" i="112"/>
  <c r="K27" i="110"/>
  <c r="I28" i="110"/>
  <c r="I28" i="108"/>
  <c r="K27" i="108"/>
  <c r="I30" i="104"/>
  <c r="K30" i="104" s="1"/>
  <c r="H27" i="2"/>
  <c r="I30" i="98"/>
  <c r="K30" i="98" s="1"/>
  <c r="H24" i="2"/>
  <c r="I30" i="88"/>
  <c r="K30" i="88" s="1"/>
  <c r="H19" i="2"/>
  <c r="I30" i="84"/>
  <c r="K30" i="84" s="1"/>
  <c r="H17" i="2"/>
  <c r="I30" i="82"/>
  <c r="K30" i="82" s="1"/>
  <c r="H16" i="2"/>
  <c r="I28" i="106"/>
  <c r="K27" i="106"/>
  <c r="I28" i="102"/>
  <c r="K27" i="102"/>
  <c r="I28" i="100"/>
  <c r="K27" i="100"/>
  <c r="I28" i="96"/>
  <c r="K27" i="96"/>
  <c r="I28" i="94"/>
  <c r="K27" i="94"/>
  <c r="I28" i="92"/>
  <c r="K27" i="92"/>
  <c r="I28" i="90"/>
  <c r="K27" i="90"/>
  <c r="I28" i="86"/>
  <c r="K27" i="86"/>
  <c r="E11" i="81"/>
  <c r="F31" i="81"/>
  <c r="H58" i="81"/>
  <c r="G58" i="81"/>
  <c r="G61" i="81" s="1"/>
  <c r="I17" i="80"/>
  <c r="I23" i="80" s="1"/>
  <c r="I25" i="80" s="1"/>
  <c r="H61" i="81"/>
  <c r="G9" i="3"/>
  <c r="E31" i="81" l="1"/>
  <c r="D11" i="81"/>
  <c r="D31" i="81" s="1"/>
  <c r="I30" i="134"/>
  <c r="K30" i="134" s="1"/>
  <c r="H48" i="2"/>
  <c r="I30" i="136"/>
  <c r="K30" i="136" s="1"/>
  <c r="H49" i="2"/>
  <c r="I30" i="138"/>
  <c r="K30" i="138" s="1"/>
  <c r="H50" i="2"/>
  <c r="I30" i="132"/>
  <c r="K30" i="132" s="1"/>
  <c r="H47" i="2"/>
  <c r="I30" i="142"/>
  <c r="K30" i="142" s="1"/>
  <c r="H52" i="2"/>
  <c r="I30" i="126"/>
  <c r="K30" i="126" s="1"/>
  <c r="H44" i="2"/>
  <c r="I30" i="130"/>
  <c r="K30" i="130" s="1"/>
  <c r="H46" i="2"/>
  <c r="I30" i="122"/>
  <c r="H39" i="2"/>
  <c r="I30" i="112"/>
  <c r="H34" i="2"/>
  <c r="I30" i="114"/>
  <c r="H35" i="2"/>
  <c r="I30" i="110"/>
  <c r="H33" i="2"/>
  <c r="I30" i="108"/>
  <c r="H32" i="2"/>
  <c r="I28" i="116"/>
  <c r="K27" i="116"/>
  <c r="I30" i="118"/>
  <c r="H37" i="2"/>
  <c r="I30" i="106"/>
  <c r="K30" i="106" s="1"/>
  <c r="H28" i="2"/>
  <c r="I30" i="102"/>
  <c r="K30" i="102" s="1"/>
  <c r="H26" i="2"/>
  <c r="I30" i="100"/>
  <c r="K30" i="100" s="1"/>
  <c r="H25" i="2"/>
  <c r="I30" i="96"/>
  <c r="K30" i="96" s="1"/>
  <c r="I30" i="94"/>
  <c r="K30" i="94" s="1"/>
  <c r="H22" i="2"/>
  <c r="I30" i="92"/>
  <c r="K30" i="92" s="1"/>
  <c r="H21" i="2"/>
  <c r="I30" i="90"/>
  <c r="K30" i="90" s="1"/>
  <c r="H20" i="2"/>
  <c r="I30" i="86"/>
  <c r="K30" i="86" s="1"/>
  <c r="H18" i="2"/>
  <c r="I28" i="80"/>
  <c r="K27" i="80"/>
  <c r="B31" i="2"/>
  <c r="I30" i="116" l="1"/>
  <c r="H36" i="2"/>
  <c r="I30" i="80"/>
  <c r="K30" i="80" s="1"/>
  <c r="H15" i="2"/>
  <c r="F47" i="5"/>
  <c r="E47" i="5"/>
  <c r="A1" i="66" l="1"/>
  <c r="A3" i="2" l="1"/>
  <c r="A5" i="2"/>
  <c r="B58" i="2" s="1"/>
  <c r="F12" i="77"/>
  <c r="H55" i="78"/>
  <c r="G7" i="77" s="1"/>
  <c r="G55" i="78"/>
  <c r="F55" i="78"/>
  <c r="E55" i="78"/>
  <c r="H26" i="78"/>
  <c r="F26" i="78"/>
  <c r="E26" i="78"/>
  <c r="G11" i="78"/>
  <c r="H30" i="78" s="1"/>
  <c r="A6" i="78"/>
  <c r="A4" i="78"/>
  <c r="G14" i="77"/>
  <c r="G8" i="77"/>
  <c r="O29" i="70" l="1"/>
  <c r="O28" i="3"/>
  <c r="F11" i="78"/>
  <c r="E11" i="78" s="1"/>
  <c r="H56" i="78"/>
  <c r="E56" i="78"/>
  <c r="E60" i="78" s="1"/>
  <c r="F57" i="78" s="1"/>
  <c r="G13" i="77"/>
  <c r="I16" i="77" s="1"/>
  <c r="G30" i="78"/>
  <c r="F56" i="78"/>
  <c r="G56" i="78"/>
  <c r="I9" i="77"/>
  <c r="E30" i="78" l="1"/>
  <c r="D11" i="78"/>
  <c r="D30" i="78" s="1"/>
  <c r="F30" i="78"/>
  <c r="F60" i="78"/>
  <c r="I12" i="77" s="1"/>
  <c r="I18" i="77" s="1"/>
  <c r="I21" i="77" s="1"/>
  <c r="G57" i="78" l="1"/>
  <c r="G60" i="78" s="1"/>
  <c r="H57" i="78"/>
  <c r="H60" i="78" s="1"/>
  <c r="B43" i="2"/>
  <c r="F46" i="4"/>
  <c r="E46" i="4"/>
  <c r="H56" i="76"/>
  <c r="P16" i="75" s="1"/>
  <c r="P18" i="75" s="1"/>
  <c r="P20" i="75" s="1"/>
  <c r="G56" i="76"/>
  <c r="F56" i="76"/>
  <c r="P10" i="75" s="1"/>
  <c r="E56" i="76"/>
  <c r="H27" i="76"/>
  <c r="F27" i="76"/>
  <c r="E27" i="76"/>
  <c r="G11" i="76"/>
  <c r="G31" i="76" s="1"/>
  <c r="A6" i="76"/>
  <c r="A4" i="76"/>
  <c r="G19" i="75"/>
  <c r="P17" i="75"/>
  <c r="F17" i="75"/>
  <c r="P11" i="75"/>
  <c r="G10" i="75"/>
  <c r="P17" i="72"/>
  <c r="A6" i="73"/>
  <c r="P11" i="72"/>
  <c r="A6" i="71"/>
  <c r="P17" i="70"/>
  <c r="E39" i="8"/>
  <c r="F39" i="8"/>
  <c r="E48" i="6"/>
  <c r="F11" i="76" l="1"/>
  <c r="E11" i="76" s="1"/>
  <c r="H31" i="76"/>
  <c r="P12" i="75"/>
  <c r="P14" i="75" s="1"/>
  <c r="P24" i="75" s="1"/>
  <c r="K12" i="75" s="1"/>
  <c r="G9" i="75"/>
  <c r="I11" i="75" s="1"/>
  <c r="I14" i="75" s="1"/>
  <c r="G57" i="76"/>
  <c r="F57" i="76"/>
  <c r="E57" i="76"/>
  <c r="E61" i="76" s="1"/>
  <c r="F58" i="76" s="1"/>
  <c r="F61" i="76" s="1"/>
  <c r="I17" i="75" s="1"/>
  <c r="H57" i="76"/>
  <c r="G18" i="75"/>
  <c r="I21" i="75" s="1"/>
  <c r="E29" i="4"/>
  <c r="P17" i="3"/>
  <c r="E31" i="76" l="1"/>
  <c r="D11" i="76"/>
  <c r="D31" i="76" s="1"/>
  <c r="F31" i="76"/>
  <c r="I23" i="75"/>
  <c r="I25" i="75" s="1"/>
  <c r="I28" i="75" s="1"/>
  <c r="I30" i="75" s="1"/>
  <c r="H58" i="76"/>
  <c r="H61" i="76" s="1"/>
  <c r="G58" i="76"/>
  <c r="G61" i="76" s="1"/>
  <c r="F24" i="7"/>
  <c r="E24" i="7"/>
  <c r="F20" i="4"/>
  <c r="E20" i="4"/>
  <c r="K30" i="75" l="1"/>
  <c r="H43" i="2"/>
  <c r="K27" i="75"/>
  <c r="P11" i="70"/>
  <c r="H56" i="71"/>
  <c r="P16" i="70" s="1"/>
  <c r="P18" i="70" s="1"/>
  <c r="P20" i="70" s="1"/>
  <c r="H27" i="71"/>
  <c r="A4" i="71"/>
  <c r="B14" i="2"/>
  <c r="G11" i="71"/>
  <c r="F11" i="71" s="1"/>
  <c r="G11" i="73"/>
  <c r="H31" i="73" s="1"/>
  <c r="G19" i="72"/>
  <c r="G10" i="72"/>
  <c r="A4" i="73"/>
  <c r="H45" i="73"/>
  <c r="G45" i="73"/>
  <c r="F45" i="73"/>
  <c r="P10" i="72" s="1"/>
  <c r="E45" i="73"/>
  <c r="H27" i="73"/>
  <c r="G18" i="72" s="1"/>
  <c r="F27" i="73"/>
  <c r="E27" i="73"/>
  <c r="F17" i="72"/>
  <c r="I21" i="72" l="1"/>
  <c r="G9" i="72"/>
  <c r="I11" i="72" s="1"/>
  <c r="I14" i="72" s="1"/>
  <c r="P16" i="72"/>
  <c r="P18" i="72" s="1"/>
  <c r="P20" i="72" s="1"/>
  <c r="P12" i="72"/>
  <c r="P14" i="72" s="1"/>
  <c r="P24" i="72" s="1"/>
  <c r="K12" i="72" s="1"/>
  <c r="H46" i="73"/>
  <c r="G46" i="73"/>
  <c r="F46" i="73"/>
  <c r="E46" i="73"/>
  <c r="F11" i="73"/>
  <c r="G31" i="73"/>
  <c r="D23" i="69"/>
  <c r="E50" i="73" l="1"/>
  <c r="F47" i="73" s="1"/>
  <c r="F50" i="73" s="1"/>
  <c r="G47" i="73" s="1"/>
  <c r="G50" i="73" s="1"/>
  <c r="F31" i="73"/>
  <c r="E11" i="73"/>
  <c r="P11" i="3"/>
  <c r="E31" i="73" l="1"/>
  <c r="D11" i="73"/>
  <c r="D31" i="73" s="1"/>
  <c r="H47" i="73"/>
  <c r="H50" i="73" s="1"/>
  <c r="I17" i="72"/>
  <c r="I23" i="72" s="1"/>
  <c r="I25" i="72" s="1"/>
  <c r="I28" i="72" l="1"/>
  <c r="I30" i="72" s="1"/>
  <c r="K27" i="72"/>
  <c r="F17" i="70"/>
  <c r="H31" i="2" l="1"/>
  <c r="E56" i="71"/>
  <c r="G19" i="70"/>
  <c r="G18" i="70"/>
  <c r="I21" i="70" s="1"/>
  <c r="G10" i="70"/>
  <c r="H57" i="71"/>
  <c r="E27" i="71"/>
  <c r="F27" i="71"/>
  <c r="H31" i="71"/>
  <c r="G11" i="4"/>
  <c r="F11" i="4" s="1"/>
  <c r="E11" i="4" s="1"/>
  <c r="D11" i="4" s="1"/>
  <c r="G56" i="71"/>
  <c r="G57" i="71" s="1"/>
  <c r="F56" i="71"/>
  <c r="D26" i="69"/>
  <c r="G19" i="3"/>
  <c r="E25" i="8"/>
  <c r="F25" i="8"/>
  <c r="G25" i="8"/>
  <c r="D31" i="69"/>
  <c r="G39" i="8"/>
  <c r="G31" i="8"/>
  <c r="F31" i="8"/>
  <c r="E31" i="8"/>
  <c r="E16" i="8"/>
  <c r="D32" i="69"/>
  <c r="G40" i="7"/>
  <c r="F40" i="7"/>
  <c r="E40" i="7"/>
  <c r="F33" i="7"/>
  <c r="E33" i="7"/>
  <c r="E31" i="5"/>
  <c r="E48" i="5" s="1"/>
  <c r="F29" i="4"/>
  <c r="E40" i="8" l="1"/>
  <c r="E41" i="8" s="1"/>
  <c r="F57" i="71"/>
  <c r="P10" i="70"/>
  <c r="P12" i="70" s="1"/>
  <c r="P14" i="70" s="1"/>
  <c r="P24" i="70" s="1"/>
  <c r="E57" i="71"/>
  <c r="G11" i="5"/>
  <c r="D33" i="69"/>
  <c r="G9" i="70"/>
  <c r="I11" i="70" s="1"/>
  <c r="I14" i="70" s="1"/>
  <c r="G31" i="71"/>
  <c r="K12" i="70" l="1"/>
  <c r="F11" i="5"/>
  <c r="E11" i="5" s="1"/>
  <c r="D11" i="5" s="1"/>
  <c r="H11" i="6"/>
  <c r="E61" i="71"/>
  <c r="F31" i="71"/>
  <c r="E11" i="71"/>
  <c r="F16" i="8"/>
  <c r="D30" i="69"/>
  <c r="G16" i="8"/>
  <c r="F24" i="5"/>
  <c r="F48" i="6"/>
  <c r="D29" i="69"/>
  <c r="D28" i="69"/>
  <c r="F31" i="5"/>
  <c r="G48" i="6"/>
  <c r="G33" i="7"/>
  <c r="G24" i="7"/>
  <c r="E31" i="71" l="1"/>
  <c r="D11" i="71"/>
  <c r="D31" i="71" s="1"/>
  <c r="E45" i="8"/>
  <c r="F42" i="8" s="1"/>
  <c r="G40" i="8"/>
  <c r="F58" i="71"/>
  <c r="F61" i="71" s="1"/>
  <c r="I17" i="70" s="1"/>
  <c r="I23" i="70" s="1"/>
  <c r="I25" i="70" s="1"/>
  <c r="I28" i="70" s="1"/>
  <c r="I30" i="70" s="1"/>
  <c r="H11" i="7"/>
  <c r="G11" i="6"/>
  <c r="F11" i="6" s="1"/>
  <c r="E11" i="6" s="1"/>
  <c r="D11" i="6" s="1"/>
  <c r="F40" i="8"/>
  <c r="I11" i="3"/>
  <c r="I14" i="3" s="1"/>
  <c r="F48" i="5"/>
  <c r="D27" i="69"/>
  <c r="D40" i="69" s="1"/>
  <c r="P10" i="3" l="1"/>
  <c r="P12" i="3" s="1"/>
  <c r="P14" i="3" s="1"/>
  <c r="K30" i="70"/>
  <c r="G58" i="71"/>
  <c r="G61" i="71" s="1"/>
  <c r="H58" i="71"/>
  <c r="H61" i="71" s="1"/>
  <c r="G11" i="7"/>
  <c r="F11" i="7" s="1"/>
  <c r="E11" i="7" s="1"/>
  <c r="D11" i="7" s="1"/>
  <c r="H11" i="8"/>
  <c r="G11" i="8" s="1"/>
  <c r="F11" i="8" s="1"/>
  <c r="E11" i="8" s="1"/>
  <c r="D11" i="8" s="1"/>
  <c r="F41" i="8"/>
  <c r="F45" i="8" s="1"/>
  <c r="I17" i="3" s="1"/>
  <c r="P16" i="3"/>
  <c r="P18" i="3" s="1"/>
  <c r="P20" i="3" s="1"/>
  <c r="G41" i="8"/>
  <c r="G18" i="3"/>
  <c r="P24" i="3" l="1"/>
  <c r="K12" i="3" s="1"/>
  <c r="I21" i="3"/>
  <c r="I23" i="3" s="1"/>
  <c r="I25" i="3" s="1"/>
  <c r="K27" i="3" s="1"/>
  <c r="K27" i="70"/>
  <c r="H42" i="8"/>
  <c r="H45" i="8" s="1"/>
  <c r="G42" i="8"/>
  <c r="G45" i="8" s="1"/>
  <c r="L27" i="69"/>
  <c r="K27" i="69" s="1"/>
  <c r="D41" i="69"/>
  <c r="L32" i="69"/>
  <c r="K32" i="69" s="1"/>
  <c r="L29" i="69"/>
  <c r="K29" i="69" s="1"/>
  <c r="L26" i="69"/>
  <c r="K26" i="69" s="1"/>
  <c r="L28" i="69"/>
  <c r="K28" i="69" s="1"/>
  <c r="L30" i="69"/>
  <c r="K30" i="69" s="1"/>
  <c r="L31" i="69"/>
  <c r="K31" i="69" s="1"/>
  <c r="L33" i="69"/>
  <c r="K33" i="69" s="1"/>
  <c r="I28" i="3" l="1"/>
  <c r="H14" i="2"/>
  <c r="I30" i="3" l="1"/>
  <c r="K30" i="3" s="1"/>
  <c r="H11" i="2"/>
  <c r="H54" i="2" l="1"/>
  <c r="C50" i="168" s="1"/>
  <c r="C64" i="168" l="1"/>
  <c r="C67" i="168" s="1"/>
  <c r="C68" i="168" s="1"/>
  <c r="C65" i="177"/>
  <c r="D64" i="168" l="1"/>
  <c r="C68" i="177"/>
  <c r="C69" i="177" s="1"/>
  <c r="D65" i="177"/>
  <c r="C71" i="168"/>
  <c r="C72" i="168" s="1"/>
  <c r="C69" i="168"/>
  <c r="C72" i="177" l="1"/>
  <c r="C73" i="177" s="1"/>
  <c r="C70" i="177"/>
  <c r="C74" i="168"/>
  <c r="E72" i="168"/>
  <c r="C75" i="177" l="1"/>
  <c r="E73" i="17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90764AA-B805-425B-954D-1501A4A11131}">
      <text>
        <r>
          <rPr>
            <sz val="9"/>
            <color indexed="81"/>
            <rFont val="Tahoma"/>
            <charset val="1"/>
          </rPr>
          <t xml:space="preserve">Increase or decrease this number if needed. </t>
        </r>
      </text>
    </comment>
    <comment ref="P10" authorId="0" shapeId="0" xr:uid="{D0929BD4-0593-4AC7-BD6A-8ABA034ACDAC}">
      <text>
        <r>
          <rPr>
            <sz val="9"/>
            <color indexed="81"/>
            <rFont val="Tahoma"/>
            <charset val="1"/>
          </rPr>
          <t>This is taken from the current budget year that the entity is currently in and not what the entity is budgeting for the upcoming year.</t>
        </r>
      </text>
    </comment>
    <comment ref="P11" authorId="0" shapeId="0" xr:uid="{49E83832-8345-49B9-8548-3B556AAACD67}">
      <text>
        <r>
          <rPr>
            <sz val="9"/>
            <color indexed="81"/>
            <rFont val="Tahoma"/>
            <charset val="1"/>
          </rPr>
          <t xml:space="preserve">This is taken from the current budget year that the entity is currently in and not what the entity is budgeting for the upcoming year.
</t>
        </r>
      </text>
    </comment>
    <comment ref="P14" authorId="0" shapeId="0" xr:uid="{A20148D3-691C-4B81-BD48-532DA5565928}">
      <text>
        <r>
          <rPr>
            <sz val="9"/>
            <color indexed="81"/>
            <rFont val="Tahoma"/>
            <family val="2"/>
          </rPr>
          <t>This max amount is using the current appropriation times the max 75%</t>
        </r>
      </text>
    </comment>
    <comment ref="P16" authorId="0" shapeId="0" xr:uid="{8E5AEBCE-6C65-48B2-9A84-4282BEED35CB}">
      <text>
        <r>
          <rPr>
            <sz val="9"/>
            <color indexed="81"/>
            <rFont val="Tahoma"/>
            <charset val="1"/>
          </rPr>
          <t xml:space="preserve">This is taken from the ensuing budget year </t>
        </r>
      </text>
    </comment>
    <comment ref="P17" authorId="0" shapeId="0" xr:uid="{621BB5F8-CBDF-41E5-8DBC-F9B997425256}">
      <text>
        <r>
          <rPr>
            <sz val="9"/>
            <color indexed="81"/>
            <rFont val="Tahoma"/>
            <charset val="1"/>
          </rPr>
          <t xml:space="preserve">This is taken from the ensuing budget year. </t>
        </r>
      </text>
    </comment>
    <comment ref="P20" authorId="0" shapeId="0" xr:uid="{2D4F1AC1-1ABA-4A57-8906-88D3E3060118}">
      <text>
        <r>
          <rPr>
            <sz val="9"/>
            <color indexed="81"/>
            <rFont val="Tahoma"/>
            <family val="2"/>
          </rPr>
          <t>This amount is using the ensuing appropriation times the max 75%</t>
        </r>
      </text>
    </comment>
    <comment ref="P24" authorId="0" shapeId="0" xr:uid="{1BE878F9-F7D5-497A-ABA6-0832F41F19F6}">
      <text>
        <r>
          <rPr>
            <sz val="9"/>
            <color indexed="81"/>
            <rFont val="Tahoma"/>
            <family val="2"/>
          </rPr>
          <t>The SAO Recommends reviewing both max cash reserve amounts in order to ensure compliance with N.D.C.C 57-15-27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G13" authorId="0" shapeId="0" xr:uid="{5637C48B-4483-40D6-B931-7FA0C84F4B7A}">
      <text>
        <r>
          <rPr>
            <sz val="9"/>
            <color indexed="81"/>
            <rFont val="Tahoma"/>
            <charset val="1"/>
          </rPr>
          <t>This cell is normally left blank.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42" authorId="0" shapeId="0" xr:uid="{41349A52-ED3C-4301-BF6B-078DB9641E88}">
      <text>
        <r>
          <rPr>
            <b/>
            <sz val="9"/>
            <color indexed="81"/>
            <rFont val="Tahoma"/>
            <charset val="1"/>
          </rPr>
          <t>Update formula if not using Column 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93E202CA-92A9-4CA6-A661-4E8AC3EF2A6C}">
      <text>
        <r>
          <rPr>
            <sz val="9"/>
            <color indexed="81"/>
            <rFont val="Tahoma"/>
            <family val="2"/>
          </rPr>
          <t xml:space="preserve">Increase this number if applicable. 
 </t>
        </r>
      </text>
    </comment>
    <comment ref="P10" authorId="0" shapeId="0" xr:uid="{9F8B8741-EBA4-400A-8A41-09B37C10195F}">
      <text>
        <r>
          <rPr>
            <sz val="9"/>
            <color indexed="81"/>
            <rFont val="Tahoma"/>
            <charset val="1"/>
          </rPr>
          <t>This is taken from the current budget year that the entity is currently in and not what the entity is budgeting for the upcoming year.</t>
        </r>
      </text>
    </comment>
    <comment ref="P11" authorId="0" shapeId="0" xr:uid="{33DB42FB-E60C-4C71-BE0F-99D0739A1AAB}">
      <text>
        <r>
          <rPr>
            <sz val="9"/>
            <color indexed="81"/>
            <rFont val="Tahoma"/>
            <charset val="1"/>
          </rPr>
          <t xml:space="preserve">This is taken from the current budget year that the entity is currently in and not what the entity is budgeting for the upcoming year.
</t>
        </r>
      </text>
    </comment>
    <comment ref="P14" authorId="0" shapeId="0" xr:uid="{0310965D-96E3-4328-B891-2CC416925FAE}">
      <text>
        <r>
          <rPr>
            <sz val="9"/>
            <color indexed="81"/>
            <rFont val="Tahoma"/>
            <family val="2"/>
          </rPr>
          <t>This max amount is using the current appropriation times the max 75%</t>
        </r>
      </text>
    </comment>
    <comment ref="P16" authorId="0" shapeId="0" xr:uid="{713AC4CA-2DC3-454A-BBE4-C51AF95C3B93}">
      <text>
        <r>
          <rPr>
            <sz val="9"/>
            <color indexed="81"/>
            <rFont val="Tahoma"/>
            <charset val="1"/>
          </rPr>
          <t xml:space="preserve">This is taken from the ensuing budget year </t>
        </r>
      </text>
    </comment>
    <comment ref="I17" authorId="0" shapeId="0" xr:uid="{1542B160-BD66-4916-9E7C-45BDEFB2DE6F}">
      <text>
        <r>
          <rPr>
            <sz val="9"/>
            <color indexed="81"/>
            <rFont val="Tahoma"/>
            <family val="2"/>
          </rPr>
          <t xml:space="preserve">Update this if Note 2 option is used. 
</t>
        </r>
      </text>
    </comment>
    <comment ref="P17" authorId="0" shapeId="0" xr:uid="{3D3019EA-C339-4D91-9AC7-9B8C9BA80DCD}">
      <text>
        <r>
          <rPr>
            <sz val="9"/>
            <color indexed="81"/>
            <rFont val="Tahoma"/>
            <charset val="1"/>
          </rPr>
          <t xml:space="preserve">This is taken from the ensuing budget year. </t>
        </r>
      </text>
    </comment>
    <comment ref="P20" authorId="0" shapeId="0" xr:uid="{C285AE3E-D116-4993-A194-13C81E22E9E2}">
      <text>
        <r>
          <rPr>
            <sz val="9"/>
            <color indexed="81"/>
            <rFont val="Tahoma"/>
            <family val="2"/>
          </rPr>
          <t>This amount is using the ensuing appropriation times the max 75%</t>
        </r>
      </text>
    </comment>
    <comment ref="P24" authorId="0" shapeId="0" xr:uid="{1F201653-D141-4E8F-AAFB-F7FE04BC296A}">
      <text>
        <r>
          <rPr>
            <sz val="9"/>
            <color indexed="81"/>
            <rFont val="Tahoma"/>
            <family val="2"/>
          </rPr>
          <t>The SAO Recommends reviewing both max cash reserve amounts in order to ensure compliance with N.D.C.C 57-15-27</t>
        </r>
      </text>
    </comment>
    <comment ref="K30" authorId="0" shapeId="0" xr:uid="{3C8FAAA7-1768-42BF-972E-846780C11964}">
      <text>
        <r>
          <rPr>
            <sz val="9"/>
            <color indexed="81"/>
            <rFont val="Tahoma"/>
            <family val="2"/>
          </rPr>
          <t>Delete Box if Max Levy is not applicable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12987401-A13F-4599-9936-B3BF6A92DBE4}">
      <text>
        <r>
          <rPr>
            <sz val="9"/>
            <color indexed="81"/>
            <rFont val="Tahoma"/>
            <family val="2"/>
          </rPr>
          <t>This cell is normally left blank.</t>
        </r>
      </text>
    </comment>
    <comment ref="E58" authorId="1" shapeId="0" xr:uid="{1A53D608-97E0-4D76-967C-4D0917E2D638}">
      <text>
        <r>
          <rPr>
            <b/>
            <sz val="9"/>
            <color indexed="81"/>
            <rFont val="Tahoma"/>
            <charset val="1"/>
          </rPr>
          <t>Update formula if not using column 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82F7B6E-5A9F-4505-B5F5-4079CBC25BC4}">
      <text>
        <r>
          <rPr>
            <sz val="9"/>
            <color indexed="81"/>
            <rFont val="Tahoma"/>
            <family val="2"/>
          </rPr>
          <t xml:space="preserve">Increase this number if applicable. 
 </t>
        </r>
      </text>
    </comment>
    <comment ref="P10" authorId="0" shapeId="0" xr:uid="{E97F6E91-FF09-4D2E-A588-06E40F91AF70}">
      <text>
        <r>
          <rPr>
            <sz val="9"/>
            <color indexed="81"/>
            <rFont val="Tahoma"/>
            <charset val="1"/>
          </rPr>
          <t>This is taken from the current budget year that the entity is currently in and not what the entity is budgeting for the upcoming year.</t>
        </r>
      </text>
    </comment>
    <comment ref="P11" authorId="0" shapeId="0" xr:uid="{E9B57414-14AF-4952-85B7-BBF7D4B8F3CC}">
      <text>
        <r>
          <rPr>
            <sz val="9"/>
            <color indexed="81"/>
            <rFont val="Tahoma"/>
            <charset val="1"/>
          </rPr>
          <t xml:space="preserve">This is taken from the current budget year that the entity is currently in and not what the entity is budgeting for the upcoming year.
</t>
        </r>
      </text>
    </comment>
    <comment ref="P14" authorId="0" shapeId="0" xr:uid="{C0A4ABE6-0332-4377-AF88-3659E9696968}">
      <text>
        <r>
          <rPr>
            <sz val="9"/>
            <color indexed="81"/>
            <rFont val="Tahoma"/>
            <family val="2"/>
          </rPr>
          <t>This max amount is using the current appropriation times the max 75%</t>
        </r>
      </text>
    </comment>
    <comment ref="P16" authorId="0" shapeId="0" xr:uid="{C3EE89A4-E57D-4B47-A317-AF54ACC3EC3D}">
      <text>
        <r>
          <rPr>
            <sz val="9"/>
            <color indexed="81"/>
            <rFont val="Tahoma"/>
            <charset val="1"/>
          </rPr>
          <t xml:space="preserve">This is taken from the ensuing budget year </t>
        </r>
      </text>
    </comment>
    <comment ref="I17" authorId="0" shapeId="0" xr:uid="{FA02C478-753A-466C-9149-6EACEDAA6FED}">
      <text>
        <r>
          <rPr>
            <sz val="9"/>
            <color indexed="81"/>
            <rFont val="Tahoma"/>
            <family val="2"/>
          </rPr>
          <t xml:space="preserve">Update this if Note 2 option is used. 
</t>
        </r>
      </text>
    </comment>
    <comment ref="P17" authorId="0" shapeId="0" xr:uid="{0AC0A64B-B67B-4339-8F10-95E30C9686AB}">
      <text>
        <r>
          <rPr>
            <sz val="9"/>
            <color indexed="81"/>
            <rFont val="Tahoma"/>
            <charset val="1"/>
          </rPr>
          <t xml:space="preserve">This is taken from the ensuing budget year. </t>
        </r>
      </text>
    </comment>
    <comment ref="P20" authorId="0" shapeId="0" xr:uid="{50139B0A-E57E-4CF7-BFBB-2D7668655981}">
      <text>
        <r>
          <rPr>
            <sz val="9"/>
            <color indexed="81"/>
            <rFont val="Tahoma"/>
            <family val="2"/>
          </rPr>
          <t>This amount is using the ensuing appropriation times the max 75%</t>
        </r>
      </text>
    </comment>
    <comment ref="P24" authorId="0" shapeId="0" xr:uid="{C604E44B-F4DD-4861-BF88-591485C79F44}">
      <text>
        <r>
          <rPr>
            <sz val="9"/>
            <color indexed="81"/>
            <rFont val="Tahoma"/>
            <family val="2"/>
          </rPr>
          <t>The SAO Recommends reviewing both max cash reserve amounts in order to ensure compliance with N.D.C.C 57-15-27</t>
        </r>
      </text>
    </comment>
    <comment ref="K30" authorId="0" shapeId="0" xr:uid="{0E107363-2124-409C-98C2-3C3D9550C274}">
      <text>
        <r>
          <rPr>
            <sz val="9"/>
            <color indexed="81"/>
            <rFont val="Tahoma"/>
            <family val="2"/>
          </rPr>
          <t>Delete Box if Max Levy is not applicable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D1D890FD-BCFE-438F-8884-277C5543C4AB}">
      <text>
        <r>
          <rPr>
            <sz val="9"/>
            <color indexed="81"/>
            <rFont val="Tahoma"/>
            <family val="2"/>
          </rPr>
          <t>This cell is normally left blank.</t>
        </r>
      </text>
    </comment>
    <comment ref="E58" authorId="1" shapeId="0" xr:uid="{B83B27A5-379C-483D-AFD3-E076A8726170}">
      <text>
        <r>
          <rPr>
            <b/>
            <sz val="9"/>
            <color indexed="81"/>
            <rFont val="Tahoma"/>
            <charset val="1"/>
          </rPr>
          <t>Update formula if not using Column 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E49ADE5-6246-41C0-82C2-7A6B61AC5D8E}">
      <text>
        <r>
          <rPr>
            <sz val="9"/>
            <color indexed="81"/>
            <rFont val="Tahoma"/>
            <family val="2"/>
          </rPr>
          <t xml:space="preserve">Increase this number if applicable. 
 </t>
        </r>
      </text>
    </comment>
    <comment ref="P10" authorId="0" shapeId="0" xr:uid="{4A076A4E-5EC1-4562-A74A-D1908758A0CB}">
      <text>
        <r>
          <rPr>
            <sz val="9"/>
            <color indexed="81"/>
            <rFont val="Tahoma"/>
            <charset val="1"/>
          </rPr>
          <t>This is taken from the current budget year that the entity is currently in and not what the entity is budgeting for the upcoming year.</t>
        </r>
      </text>
    </comment>
    <comment ref="P11" authorId="0" shapeId="0" xr:uid="{28D62BB4-5425-427B-B08A-700FD248B6FB}">
      <text>
        <r>
          <rPr>
            <sz val="9"/>
            <color indexed="81"/>
            <rFont val="Tahoma"/>
            <charset val="1"/>
          </rPr>
          <t xml:space="preserve">This is taken from the current budget year that the entity is currently in and not what the entity is budgeting for the upcoming year.
</t>
        </r>
      </text>
    </comment>
    <comment ref="P14" authorId="0" shapeId="0" xr:uid="{1E7D3BA0-43DC-4929-8221-B59E439745A7}">
      <text>
        <r>
          <rPr>
            <sz val="9"/>
            <color indexed="81"/>
            <rFont val="Tahoma"/>
            <family val="2"/>
          </rPr>
          <t>This max amount is using the current appropriation times the max 75%</t>
        </r>
      </text>
    </comment>
    <comment ref="P16" authorId="0" shapeId="0" xr:uid="{0BABA36A-1668-4E2E-9367-1390FD493CF4}">
      <text>
        <r>
          <rPr>
            <sz val="9"/>
            <color indexed="81"/>
            <rFont val="Tahoma"/>
            <charset val="1"/>
          </rPr>
          <t xml:space="preserve">This is taken from the ensuing budget year </t>
        </r>
      </text>
    </comment>
    <comment ref="I17" authorId="0" shapeId="0" xr:uid="{30E7F762-E7DA-4F7A-8403-732D1D60212A}">
      <text>
        <r>
          <rPr>
            <sz val="9"/>
            <color indexed="81"/>
            <rFont val="Tahoma"/>
            <family val="2"/>
          </rPr>
          <t xml:space="preserve">Update this if Note 2 option is used. 
</t>
        </r>
      </text>
    </comment>
    <comment ref="P17" authorId="0" shapeId="0" xr:uid="{FE46288D-AAA6-4797-AB91-ADDF4777ECA3}">
      <text>
        <r>
          <rPr>
            <sz val="9"/>
            <color indexed="81"/>
            <rFont val="Tahoma"/>
            <charset val="1"/>
          </rPr>
          <t xml:space="preserve">This is taken from the ensuing budget year. </t>
        </r>
      </text>
    </comment>
    <comment ref="P20" authorId="0" shapeId="0" xr:uid="{78D80DFA-720E-445D-92C4-76817B0D5479}">
      <text>
        <r>
          <rPr>
            <sz val="9"/>
            <color indexed="81"/>
            <rFont val="Tahoma"/>
            <family val="2"/>
          </rPr>
          <t>This amount is using the ensuing appropriation times the max 75%</t>
        </r>
      </text>
    </comment>
    <comment ref="P24" authorId="0" shapeId="0" xr:uid="{DD0335BB-5B39-454B-BD69-FBAC0F4521E0}">
      <text>
        <r>
          <rPr>
            <sz val="9"/>
            <color indexed="81"/>
            <rFont val="Tahoma"/>
            <family val="2"/>
          </rPr>
          <t>The SAO Recommends reviewing both max cash reserve amounts in order to ensure compliance with N.D.C.C 57-15-27</t>
        </r>
      </text>
    </comment>
    <comment ref="K30" authorId="0" shapeId="0" xr:uid="{8DD28384-F431-4E2D-9DC2-AA8D07EB0D6D}">
      <text>
        <r>
          <rPr>
            <sz val="9"/>
            <color indexed="81"/>
            <rFont val="Tahoma"/>
            <family val="2"/>
          </rPr>
          <t>Delete Box if Max Levy is not applicable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BAAC718-81EE-4590-BAC9-82F563231963}">
      <text>
        <r>
          <rPr>
            <sz val="9"/>
            <color indexed="81"/>
            <rFont val="Tahoma"/>
            <family val="2"/>
          </rPr>
          <t>This cell is normally left blank.</t>
        </r>
      </text>
    </comment>
    <comment ref="E58" authorId="1" shapeId="0" xr:uid="{F027DFCF-A1A7-4B7D-B0E8-E0122638196A}">
      <text>
        <r>
          <rPr>
            <b/>
            <sz val="9"/>
            <color indexed="81"/>
            <rFont val="Tahoma"/>
            <charset val="1"/>
          </rPr>
          <t>Update formula if not using Column 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5032A435-4D2A-4B89-BA6C-A00612B4F4CC}">
      <text>
        <r>
          <rPr>
            <sz val="9"/>
            <color indexed="81"/>
            <rFont val="Tahoma"/>
            <family val="2"/>
          </rPr>
          <t xml:space="preserve">Increase this number if applicable. 
 </t>
        </r>
      </text>
    </comment>
    <comment ref="P10" authorId="0" shapeId="0" xr:uid="{DCE714AA-597D-4768-90EF-8F5ABFB9E712}">
      <text>
        <r>
          <rPr>
            <sz val="9"/>
            <color indexed="81"/>
            <rFont val="Tahoma"/>
            <charset val="1"/>
          </rPr>
          <t>This is taken from the current budget year that the entity is currently in and not what the entity is budgeting for the upcoming year.</t>
        </r>
      </text>
    </comment>
    <comment ref="P11" authorId="0" shapeId="0" xr:uid="{6490A72F-0ED3-46BC-9EAD-1BFA72494E76}">
      <text>
        <r>
          <rPr>
            <sz val="9"/>
            <color indexed="81"/>
            <rFont val="Tahoma"/>
            <charset val="1"/>
          </rPr>
          <t xml:space="preserve">This is taken from the current budget year that the entity is currently in and not what the entity is budgeting for the upcoming year.
</t>
        </r>
      </text>
    </comment>
    <comment ref="P14" authorId="0" shapeId="0" xr:uid="{7965AC28-BE26-4EB4-97B8-6B93BC9D8C1E}">
      <text>
        <r>
          <rPr>
            <sz val="9"/>
            <color indexed="81"/>
            <rFont val="Tahoma"/>
            <family val="2"/>
          </rPr>
          <t>This max amount is using the current appropriation times the max 75%</t>
        </r>
      </text>
    </comment>
    <comment ref="P16" authorId="0" shapeId="0" xr:uid="{8480FBF7-0DE3-4469-85FF-E0AC76E68B4E}">
      <text>
        <r>
          <rPr>
            <sz val="9"/>
            <color indexed="81"/>
            <rFont val="Tahoma"/>
            <charset val="1"/>
          </rPr>
          <t xml:space="preserve">This is taken from the ensuing budget year </t>
        </r>
      </text>
    </comment>
    <comment ref="I17" authorId="0" shapeId="0" xr:uid="{AAA4684E-1ABE-43FD-B998-CC628363D805}">
      <text>
        <r>
          <rPr>
            <sz val="9"/>
            <color indexed="81"/>
            <rFont val="Tahoma"/>
            <family val="2"/>
          </rPr>
          <t xml:space="preserve">Update this if Note 2 option is used. 
</t>
        </r>
      </text>
    </comment>
    <comment ref="P17" authorId="0" shapeId="0" xr:uid="{88C43149-A343-42CF-A58E-52F59C9F7240}">
      <text>
        <r>
          <rPr>
            <sz val="9"/>
            <color indexed="81"/>
            <rFont val="Tahoma"/>
            <charset val="1"/>
          </rPr>
          <t xml:space="preserve">This is taken from the ensuing budget year. </t>
        </r>
      </text>
    </comment>
    <comment ref="P20" authorId="0" shapeId="0" xr:uid="{0A8D2F36-079E-45B2-BD93-94EFC262EADA}">
      <text>
        <r>
          <rPr>
            <sz val="9"/>
            <color indexed="81"/>
            <rFont val="Tahoma"/>
            <family val="2"/>
          </rPr>
          <t>This amount is using the ensuing appropriation times the max 75%</t>
        </r>
      </text>
    </comment>
    <comment ref="P24" authorId="0" shapeId="0" xr:uid="{D7FDB8E0-A6F2-43A5-BC55-CAF8B005519B}">
      <text>
        <r>
          <rPr>
            <sz val="9"/>
            <color indexed="81"/>
            <rFont val="Tahoma"/>
            <family val="2"/>
          </rPr>
          <t>The SAO Recommends reviewing both max cash reserve amounts in order to ensure compliance with N.D.C.C 57-15-27</t>
        </r>
      </text>
    </comment>
    <comment ref="K30" authorId="0" shapeId="0" xr:uid="{E2EC66B9-1DCE-4258-AF52-CF6CEFA65019}">
      <text>
        <r>
          <rPr>
            <sz val="9"/>
            <color indexed="81"/>
            <rFont val="Tahoma"/>
            <family val="2"/>
          </rPr>
          <t>Delete Box if Max Levy is not applicable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80BAAEA5-B651-4221-A71E-2BB1048B6648}">
      <text>
        <r>
          <rPr>
            <sz val="9"/>
            <color indexed="81"/>
            <rFont val="Tahoma"/>
            <family val="2"/>
          </rPr>
          <t>This cell is normally left blank.</t>
        </r>
      </text>
    </comment>
    <comment ref="E58" authorId="1" shapeId="0" xr:uid="{4D043B6D-5B45-4C58-814F-F2ABE0B8A86E}">
      <text>
        <r>
          <rPr>
            <b/>
            <sz val="9"/>
            <color indexed="81"/>
            <rFont val="Tahoma"/>
            <charset val="1"/>
          </rPr>
          <t>Update formula if not using Column D.</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6267FD37-CA7E-4943-B280-456B0B83CBA0}">
      <text>
        <r>
          <rPr>
            <sz val="9"/>
            <color indexed="81"/>
            <rFont val="Tahoma"/>
            <family val="2"/>
          </rPr>
          <t xml:space="preserve">Increase this number if applicable. 
 </t>
        </r>
      </text>
    </comment>
    <comment ref="P10" authorId="0" shapeId="0" xr:uid="{5EB267B3-086A-454F-AC4E-6CA6EC794CAC}">
      <text>
        <r>
          <rPr>
            <sz val="9"/>
            <color indexed="81"/>
            <rFont val="Tahoma"/>
            <charset val="1"/>
          </rPr>
          <t>This is taken from the current budget year that the entity is currently in and not what the entity is budgeting for the upcoming year.</t>
        </r>
      </text>
    </comment>
    <comment ref="P11" authorId="0" shapeId="0" xr:uid="{344BE6AD-44B2-4AE6-BCB1-5F2CB0645A66}">
      <text>
        <r>
          <rPr>
            <sz val="9"/>
            <color indexed="81"/>
            <rFont val="Tahoma"/>
            <charset val="1"/>
          </rPr>
          <t xml:space="preserve">This is taken from the current budget year that the entity is currently in and not what the entity is budgeting for the upcoming year.
</t>
        </r>
      </text>
    </comment>
    <comment ref="P14" authorId="0" shapeId="0" xr:uid="{5CDBB5F7-058B-4620-AE6A-2AF58EFFF537}">
      <text>
        <r>
          <rPr>
            <sz val="9"/>
            <color indexed="81"/>
            <rFont val="Tahoma"/>
            <family val="2"/>
          </rPr>
          <t>This max amount is using the current appropriation times the max 75%</t>
        </r>
      </text>
    </comment>
    <comment ref="P16" authorId="0" shapeId="0" xr:uid="{FAE162CC-CBD1-4E17-B074-10BABB40D1A0}">
      <text>
        <r>
          <rPr>
            <sz val="9"/>
            <color indexed="81"/>
            <rFont val="Tahoma"/>
            <charset val="1"/>
          </rPr>
          <t xml:space="preserve">This is taken from the ensuing budget year </t>
        </r>
      </text>
    </comment>
    <comment ref="I17" authorId="0" shapeId="0" xr:uid="{A476E964-69BB-4EC4-AD5E-774F9F4B1903}">
      <text>
        <r>
          <rPr>
            <sz val="9"/>
            <color indexed="81"/>
            <rFont val="Tahoma"/>
            <family val="2"/>
          </rPr>
          <t xml:space="preserve">Update this if Note 2 option is used. 
</t>
        </r>
      </text>
    </comment>
    <comment ref="P17" authorId="0" shapeId="0" xr:uid="{2CE1CBC3-3A94-4479-9567-18A23F75CB6F}">
      <text>
        <r>
          <rPr>
            <sz val="9"/>
            <color indexed="81"/>
            <rFont val="Tahoma"/>
            <charset val="1"/>
          </rPr>
          <t xml:space="preserve">This is taken from the ensuing budget year. </t>
        </r>
      </text>
    </comment>
    <comment ref="P20" authorId="0" shapeId="0" xr:uid="{78CBFD0D-C48A-4058-9FA9-4A83CF66F60A}">
      <text>
        <r>
          <rPr>
            <sz val="9"/>
            <color indexed="81"/>
            <rFont val="Tahoma"/>
            <family val="2"/>
          </rPr>
          <t>This amount is using the ensuing appropriation times the max 75%</t>
        </r>
      </text>
    </comment>
    <comment ref="P24" authorId="0" shapeId="0" xr:uid="{67A017F0-5F97-428A-B2F6-EAFB033AE040}">
      <text>
        <r>
          <rPr>
            <sz val="9"/>
            <color indexed="81"/>
            <rFont val="Tahoma"/>
            <family val="2"/>
          </rPr>
          <t>The SAO Recommends reviewing both max cash reserve amounts in order to ensure compliance with N.D.C.C 57-15-27</t>
        </r>
      </text>
    </comment>
    <comment ref="K30" authorId="0" shapeId="0" xr:uid="{789F12D8-41C4-4137-937C-B3A17C891B3D}">
      <text>
        <r>
          <rPr>
            <sz val="9"/>
            <color indexed="81"/>
            <rFont val="Tahoma"/>
            <family val="2"/>
          </rPr>
          <t>Delete Box if Max Levy is not applicable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85C34B9-5001-453B-AA9A-DE44E381A913}">
      <text>
        <r>
          <rPr>
            <sz val="9"/>
            <color indexed="81"/>
            <rFont val="Tahoma"/>
            <family val="2"/>
          </rPr>
          <t>This cell is normally left blank.</t>
        </r>
      </text>
    </comment>
    <comment ref="E58" authorId="1" shapeId="0" xr:uid="{ABFD2B1E-EF8D-49B0-96F7-7C9BF3B5B850}">
      <text>
        <r>
          <rPr>
            <b/>
            <sz val="9"/>
            <color indexed="81"/>
            <rFont val="Tahoma"/>
            <charset val="1"/>
          </rPr>
          <t>Update formula if not using Column 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B6A42196-B42E-42F8-8971-03BBFA7F1B50}">
      <text>
        <r>
          <rPr>
            <sz val="9"/>
            <color indexed="81"/>
            <rFont val="Tahoma"/>
            <family val="2"/>
          </rPr>
          <t xml:space="preserve">Increase this number if applicable. 
 </t>
        </r>
      </text>
    </comment>
    <comment ref="P10" authorId="0" shapeId="0" xr:uid="{9C2230DC-2BC7-4E6C-8CB6-4F9608375A61}">
      <text>
        <r>
          <rPr>
            <sz val="9"/>
            <color indexed="81"/>
            <rFont val="Tahoma"/>
            <charset val="1"/>
          </rPr>
          <t>This is taken from the current budget year that the entity is currently in and not what the entity is budgeting for the upcoming year.</t>
        </r>
      </text>
    </comment>
    <comment ref="P11" authorId="0" shapeId="0" xr:uid="{15403523-632C-4E29-AAE3-E9137B11469E}">
      <text>
        <r>
          <rPr>
            <sz val="9"/>
            <color indexed="81"/>
            <rFont val="Tahoma"/>
            <charset val="1"/>
          </rPr>
          <t xml:space="preserve">This is taken from the current budget year that the entity is currently in and not what the entity is budgeting for the upcoming year.
</t>
        </r>
      </text>
    </comment>
    <comment ref="P14" authorId="0" shapeId="0" xr:uid="{93D12C7D-9B5C-48D9-8CFB-5E5BA50BA6C7}">
      <text>
        <r>
          <rPr>
            <sz val="9"/>
            <color indexed="81"/>
            <rFont val="Tahoma"/>
            <family val="2"/>
          </rPr>
          <t>This max amount is using the current appropriation times the max 75%</t>
        </r>
      </text>
    </comment>
    <comment ref="P16" authorId="0" shapeId="0" xr:uid="{5A69EC28-1CEE-4401-85D6-63D41215A373}">
      <text>
        <r>
          <rPr>
            <sz val="9"/>
            <color indexed="81"/>
            <rFont val="Tahoma"/>
            <charset val="1"/>
          </rPr>
          <t xml:space="preserve">This is taken from the ensuing budget year </t>
        </r>
      </text>
    </comment>
    <comment ref="I17" authorId="0" shapeId="0" xr:uid="{7949BBA2-858A-4670-834E-ACD073EE12E7}">
      <text>
        <r>
          <rPr>
            <sz val="9"/>
            <color indexed="81"/>
            <rFont val="Tahoma"/>
            <family val="2"/>
          </rPr>
          <t xml:space="preserve">Update this if Note 2 option is used. 
</t>
        </r>
      </text>
    </comment>
    <comment ref="P17" authorId="0" shapeId="0" xr:uid="{E512AF52-0743-4F73-A6FE-53743579772F}">
      <text>
        <r>
          <rPr>
            <sz val="9"/>
            <color indexed="81"/>
            <rFont val="Tahoma"/>
            <charset val="1"/>
          </rPr>
          <t xml:space="preserve">This is taken from the ensuing budget year. </t>
        </r>
      </text>
    </comment>
    <comment ref="P20" authorId="0" shapeId="0" xr:uid="{1674D493-62C1-4C4E-8CF1-D59080A3B8CE}">
      <text>
        <r>
          <rPr>
            <sz val="9"/>
            <color indexed="81"/>
            <rFont val="Tahoma"/>
            <family val="2"/>
          </rPr>
          <t>This amount is using the ensuing appropriation times the max 75%</t>
        </r>
      </text>
    </comment>
    <comment ref="P24" authorId="0" shapeId="0" xr:uid="{2247E4CF-138F-46F6-8034-8E6698466623}">
      <text>
        <r>
          <rPr>
            <sz val="9"/>
            <color indexed="81"/>
            <rFont val="Tahoma"/>
            <family val="2"/>
          </rPr>
          <t>The SAO Recommends reviewing both max cash reserve amounts in order to ensure compliance with N.D.C.C 57-15-27</t>
        </r>
      </text>
    </comment>
    <comment ref="K30" authorId="0" shapeId="0" xr:uid="{52CBFE49-208A-4E82-B4D6-B7F401BF3053}">
      <text>
        <r>
          <rPr>
            <sz val="9"/>
            <color indexed="81"/>
            <rFont val="Tahoma"/>
            <family val="2"/>
          </rPr>
          <t>Delete Box if Max Levy is not applicable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38E57FD-1BB7-4A81-938F-24F5B6F07592}">
      <text>
        <r>
          <rPr>
            <sz val="9"/>
            <color indexed="81"/>
            <rFont val="Tahoma"/>
            <family val="2"/>
          </rPr>
          <t>This cell is normally left blank.</t>
        </r>
      </text>
    </comment>
    <comment ref="E58" authorId="1" shapeId="0" xr:uid="{B953BA20-7CCC-4C49-AEC8-22C72B184785}">
      <text>
        <r>
          <rPr>
            <b/>
            <sz val="9"/>
            <color indexed="81"/>
            <rFont val="Tahoma"/>
            <charset val="1"/>
          </rPr>
          <t>Update formula if not using Column D.</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969B8062-3DD3-4057-A1D4-B162296B6FDD}">
      <text>
        <r>
          <rPr>
            <sz val="9"/>
            <color indexed="81"/>
            <rFont val="Tahoma"/>
            <family val="2"/>
          </rPr>
          <t xml:space="preserve">Increase this number if applicable. 
 </t>
        </r>
      </text>
    </comment>
    <comment ref="P10" authorId="0" shapeId="0" xr:uid="{A566C3A7-752A-41C5-96A8-08A50D82C6A4}">
      <text>
        <r>
          <rPr>
            <sz val="9"/>
            <color indexed="81"/>
            <rFont val="Tahoma"/>
            <charset val="1"/>
          </rPr>
          <t>This is taken from the current budget year that the entity is currently in and not what the entity is budgeting for the upcoming year.</t>
        </r>
      </text>
    </comment>
    <comment ref="P11" authorId="0" shapeId="0" xr:uid="{E00EB42A-06F2-4455-B2ED-EFFF9107CC45}">
      <text>
        <r>
          <rPr>
            <sz val="9"/>
            <color indexed="81"/>
            <rFont val="Tahoma"/>
            <charset val="1"/>
          </rPr>
          <t xml:space="preserve">This is taken from the current budget year that the entity is currently in and not what the entity is budgeting for the upcoming year.
</t>
        </r>
      </text>
    </comment>
    <comment ref="P14" authorId="0" shapeId="0" xr:uid="{E6827F1E-C259-4B37-BA45-73BEC16D5023}">
      <text>
        <r>
          <rPr>
            <sz val="9"/>
            <color indexed="81"/>
            <rFont val="Tahoma"/>
            <family val="2"/>
          </rPr>
          <t>This max amount is using the current appropriation times the max 75%</t>
        </r>
      </text>
    </comment>
    <comment ref="P16" authorId="0" shapeId="0" xr:uid="{0EBC7C64-EDFD-467B-991B-A849B107FB70}">
      <text>
        <r>
          <rPr>
            <sz val="9"/>
            <color indexed="81"/>
            <rFont val="Tahoma"/>
            <charset val="1"/>
          </rPr>
          <t xml:space="preserve">This is taken from the ensuing budget year </t>
        </r>
      </text>
    </comment>
    <comment ref="I17" authorId="0" shapeId="0" xr:uid="{C744C96C-4E15-43D8-A107-46AA9C72AFD3}">
      <text>
        <r>
          <rPr>
            <sz val="9"/>
            <color indexed="81"/>
            <rFont val="Tahoma"/>
            <family val="2"/>
          </rPr>
          <t xml:space="preserve">Update this if Note 2 option is used. 
</t>
        </r>
      </text>
    </comment>
    <comment ref="P17" authorId="0" shapeId="0" xr:uid="{295224C2-F919-4C37-ACA9-36FA6D9696E4}">
      <text>
        <r>
          <rPr>
            <sz val="9"/>
            <color indexed="81"/>
            <rFont val="Tahoma"/>
            <charset val="1"/>
          </rPr>
          <t xml:space="preserve">This is taken from the ensuing budget year. </t>
        </r>
      </text>
    </comment>
    <comment ref="P20" authorId="0" shapeId="0" xr:uid="{3F1A47BB-725F-47F8-8AAF-AE59D70D5650}">
      <text>
        <r>
          <rPr>
            <sz val="9"/>
            <color indexed="81"/>
            <rFont val="Tahoma"/>
            <family val="2"/>
          </rPr>
          <t>This amount is using the ensuing appropriation times the max 75%</t>
        </r>
      </text>
    </comment>
    <comment ref="P24" authorId="0" shapeId="0" xr:uid="{506E2F15-5B5E-474E-BF38-CC100854B636}">
      <text>
        <r>
          <rPr>
            <sz val="9"/>
            <color indexed="81"/>
            <rFont val="Tahoma"/>
            <family val="2"/>
          </rPr>
          <t>The SAO Recommends reviewing both max cash reserve amounts in order to ensure compliance with N.D.C.C 57-15-27</t>
        </r>
      </text>
    </comment>
    <comment ref="K30" authorId="0" shapeId="0" xr:uid="{8241E905-24E9-4F6F-8309-FEE3DB478F38}">
      <text>
        <r>
          <rPr>
            <sz val="9"/>
            <color indexed="81"/>
            <rFont val="Tahoma"/>
            <family val="2"/>
          </rPr>
          <t>Delete Box if Max Levy is not applicable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D5798758-3C53-4884-B610-64AA50C5F4DB}">
      <text>
        <r>
          <rPr>
            <sz val="9"/>
            <color indexed="81"/>
            <rFont val="Tahoma"/>
            <family val="2"/>
          </rPr>
          <t>This cell is normally left blank.</t>
        </r>
      </text>
    </comment>
    <comment ref="E58" authorId="1" shapeId="0" xr:uid="{D63FE063-556C-4E83-A639-23BCBD66CA01}">
      <text>
        <r>
          <rPr>
            <b/>
            <sz val="9"/>
            <color indexed="81"/>
            <rFont val="Tahoma"/>
            <charset val="1"/>
          </rPr>
          <t>Update formula if not using Column D.</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A8EA9E5E-C083-4FFE-8295-26A8B95E0978}">
      <text>
        <r>
          <rPr>
            <sz val="9"/>
            <color indexed="81"/>
            <rFont val="Tahoma"/>
            <family val="2"/>
          </rPr>
          <t xml:space="preserve">Increase this number if applicable. 
 </t>
        </r>
      </text>
    </comment>
    <comment ref="P10" authorId="0" shapeId="0" xr:uid="{4C3104BB-9ECC-4BF7-A154-E1D8C6D0168E}">
      <text>
        <r>
          <rPr>
            <sz val="9"/>
            <color indexed="81"/>
            <rFont val="Tahoma"/>
            <charset val="1"/>
          </rPr>
          <t>This is taken from the current budget year that the entity is currently in and not what the entity is budgeting for the upcoming year.</t>
        </r>
      </text>
    </comment>
    <comment ref="P11" authorId="0" shapeId="0" xr:uid="{2FED4FC8-E04C-4904-8A07-C0E93D3A4601}">
      <text>
        <r>
          <rPr>
            <sz val="9"/>
            <color indexed="81"/>
            <rFont val="Tahoma"/>
            <charset val="1"/>
          </rPr>
          <t xml:space="preserve">This is taken from the current budget year that the entity is currently in and not what the entity is budgeting for the upcoming year.
</t>
        </r>
      </text>
    </comment>
    <comment ref="P14" authorId="0" shapeId="0" xr:uid="{57A3002F-7EFB-4DEC-9792-2FDD8382F5A7}">
      <text>
        <r>
          <rPr>
            <sz val="9"/>
            <color indexed="81"/>
            <rFont val="Tahoma"/>
            <family val="2"/>
          </rPr>
          <t>This max amount is using the current appropriation times the max 75%</t>
        </r>
      </text>
    </comment>
    <comment ref="P16" authorId="0" shapeId="0" xr:uid="{BD4BFBE0-31D9-4893-8ECB-18FBA1D002C4}">
      <text>
        <r>
          <rPr>
            <sz val="9"/>
            <color indexed="81"/>
            <rFont val="Tahoma"/>
            <charset val="1"/>
          </rPr>
          <t xml:space="preserve">This is taken from the ensuing budget year </t>
        </r>
      </text>
    </comment>
    <comment ref="I17" authorId="0" shapeId="0" xr:uid="{8ECAACE0-7221-4407-8941-89DEE3FB1DE6}">
      <text>
        <r>
          <rPr>
            <sz val="9"/>
            <color indexed="81"/>
            <rFont val="Tahoma"/>
            <family val="2"/>
          </rPr>
          <t xml:space="preserve">Update this if Note 2 option is used. 
</t>
        </r>
      </text>
    </comment>
    <comment ref="P17" authorId="0" shapeId="0" xr:uid="{C59C8EDD-24A5-4C0A-A94B-530561E0AB79}">
      <text>
        <r>
          <rPr>
            <sz val="9"/>
            <color indexed="81"/>
            <rFont val="Tahoma"/>
            <charset val="1"/>
          </rPr>
          <t xml:space="preserve">This is taken from the ensuing budget year. </t>
        </r>
      </text>
    </comment>
    <comment ref="P20" authorId="0" shapeId="0" xr:uid="{F1E309F6-4C01-427A-B75D-947488D2272A}">
      <text>
        <r>
          <rPr>
            <sz val="9"/>
            <color indexed="81"/>
            <rFont val="Tahoma"/>
            <family val="2"/>
          </rPr>
          <t>This amount is using the ensuing appropriation times the max 75%</t>
        </r>
      </text>
    </comment>
    <comment ref="P24" authorId="0" shapeId="0" xr:uid="{F735E1E6-9DE6-467D-A750-1EE4EBCDA609}">
      <text>
        <r>
          <rPr>
            <sz val="9"/>
            <color indexed="81"/>
            <rFont val="Tahoma"/>
            <family val="2"/>
          </rPr>
          <t>The SAO Recommends reviewing both max cash reserve amounts in order to ensure compliance with N.D.C.C 57-15-27</t>
        </r>
      </text>
    </comment>
    <comment ref="K30" authorId="0" shapeId="0" xr:uid="{F995F005-3893-4493-8223-897A344EBD1A}">
      <text>
        <r>
          <rPr>
            <sz val="9"/>
            <color indexed="81"/>
            <rFont val="Tahoma"/>
            <family val="2"/>
          </rPr>
          <t>Delete Box if Max Levy is not applicable</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0C046DBF-A8BA-4E81-ADE4-D47457F5381C}">
      <text>
        <r>
          <rPr>
            <sz val="9"/>
            <color indexed="81"/>
            <rFont val="Tahoma"/>
            <family val="2"/>
          </rPr>
          <t>This cell is normally left blank.</t>
        </r>
      </text>
    </comment>
    <comment ref="E58" authorId="1" shapeId="0" xr:uid="{1103081B-8E6E-4654-83E7-5DA09709AAF5}">
      <text>
        <r>
          <rPr>
            <b/>
            <sz val="9"/>
            <color indexed="81"/>
            <rFont val="Tahoma"/>
            <charset val="1"/>
          </rPr>
          <t>Update formula if not using Column D.</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B49573C-20D6-4869-9929-1FB6E22BE427}">
      <text>
        <r>
          <rPr>
            <sz val="9"/>
            <color indexed="81"/>
            <rFont val="Tahoma"/>
            <family val="2"/>
          </rPr>
          <t xml:space="preserve">Increase this number if applicable. 
 </t>
        </r>
      </text>
    </comment>
    <comment ref="P10" authorId="0" shapeId="0" xr:uid="{8556F1CC-A7F0-431B-BDD5-E7BF957CACFC}">
      <text>
        <r>
          <rPr>
            <sz val="9"/>
            <color indexed="81"/>
            <rFont val="Tahoma"/>
            <charset val="1"/>
          </rPr>
          <t>This is taken from the current budget year that the entity is currently in and not what the entity is budgeting for the upcoming year.</t>
        </r>
      </text>
    </comment>
    <comment ref="P11" authorId="0" shapeId="0" xr:uid="{ACEBAB82-29B8-442C-85E1-341EED580093}">
      <text>
        <r>
          <rPr>
            <sz val="9"/>
            <color indexed="81"/>
            <rFont val="Tahoma"/>
            <charset val="1"/>
          </rPr>
          <t xml:space="preserve">This is taken from the current budget year that the entity is currently in and not what the entity is budgeting for the upcoming year.
</t>
        </r>
      </text>
    </comment>
    <comment ref="P14" authorId="0" shapeId="0" xr:uid="{41B9A73C-655D-4BF2-838C-69D964407417}">
      <text>
        <r>
          <rPr>
            <sz val="9"/>
            <color indexed="81"/>
            <rFont val="Tahoma"/>
            <family val="2"/>
          </rPr>
          <t>This max amount is using the current appropriation times the max 75%</t>
        </r>
      </text>
    </comment>
    <comment ref="P16" authorId="0" shapeId="0" xr:uid="{815CD131-7F79-4130-BFE6-71D3544845B9}">
      <text>
        <r>
          <rPr>
            <sz val="9"/>
            <color indexed="81"/>
            <rFont val="Tahoma"/>
            <charset val="1"/>
          </rPr>
          <t xml:space="preserve">This is taken from the ensuing budget year </t>
        </r>
      </text>
    </comment>
    <comment ref="I17" authorId="0" shapeId="0" xr:uid="{5B333765-D04F-49F6-8E0F-E0815B9347BC}">
      <text>
        <r>
          <rPr>
            <sz val="9"/>
            <color indexed="81"/>
            <rFont val="Tahoma"/>
            <family val="2"/>
          </rPr>
          <t xml:space="preserve">Update this if Note 2 option is used. 
</t>
        </r>
      </text>
    </comment>
    <comment ref="P17" authorId="0" shapeId="0" xr:uid="{E8649C26-1C4D-4A9F-AF6F-C6685BB693C0}">
      <text>
        <r>
          <rPr>
            <sz val="9"/>
            <color indexed="81"/>
            <rFont val="Tahoma"/>
            <charset val="1"/>
          </rPr>
          <t xml:space="preserve">This is taken from the ensuing budget year. </t>
        </r>
      </text>
    </comment>
    <comment ref="P20" authorId="0" shapeId="0" xr:uid="{87D89065-396C-4A07-BAB0-68EF28F5A3D9}">
      <text>
        <r>
          <rPr>
            <sz val="9"/>
            <color indexed="81"/>
            <rFont val="Tahoma"/>
            <family val="2"/>
          </rPr>
          <t>This amount is using the ensuing appropriation times the max 75%</t>
        </r>
      </text>
    </comment>
    <comment ref="P24" authorId="0" shapeId="0" xr:uid="{20C24AE5-DB27-4FA3-B2DC-512262F8924B}">
      <text>
        <r>
          <rPr>
            <sz val="9"/>
            <color indexed="81"/>
            <rFont val="Tahoma"/>
            <family val="2"/>
          </rPr>
          <t>The SAO Recommends reviewing both max cash reserve amounts in order to ensure compliance with N.D.C.C 57-15-27</t>
        </r>
      </text>
    </comment>
    <comment ref="K30" authorId="0" shapeId="0" xr:uid="{08F5E398-9DB0-4ACC-99BA-17DC18D7D71A}">
      <text>
        <r>
          <rPr>
            <sz val="9"/>
            <color indexed="81"/>
            <rFont val="Tahoma"/>
            <family val="2"/>
          </rPr>
          <t>Delete Box if Max Levy is not applicable</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226A2935-A2C7-48C7-A8E6-BA24A502637A}">
      <text>
        <r>
          <rPr>
            <sz val="9"/>
            <color indexed="81"/>
            <rFont val="Tahoma"/>
            <family val="2"/>
          </rPr>
          <t>This cell is normally left blank.</t>
        </r>
      </text>
    </comment>
    <comment ref="E58" authorId="1" shapeId="0" xr:uid="{093B2EFB-A661-4228-800D-4D8A3BFEAB2B}">
      <text>
        <r>
          <rPr>
            <b/>
            <sz val="9"/>
            <color indexed="81"/>
            <rFont val="Tahoma"/>
            <charset val="1"/>
          </rPr>
          <t>Update formula if not using Column D.</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1144F404-7252-42D5-A5BB-EF98195A4373}">
      <text>
        <r>
          <rPr>
            <sz val="9"/>
            <color indexed="81"/>
            <rFont val="Tahoma"/>
            <family val="2"/>
          </rPr>
          <t xml:space="preserve">Increase this number if applicable. 
 </t>
        </r>
      </text>
    </comment>
    <comment ref="P10" authorId="0" shapeId="0" xr:uid="{B8B52FFC-4F43-4E38-B2C7-6554D7438913}">
      <text>
        <r>
          <rPr>
            <sz val="9"/>
            <color indexed="81"/>
            <rFont val="Tahoma"/>
            <charset val="1"/>
          </rPr>
          <t>This is taken from the current budget year that the entity is currently in and not what the entity is budgeting for the upcoming year.</t>
        </r>
      </text>
    </comment>
    <comment ref="P11" authorId="0" shapeId="0" xr:uid="{C6A70026-3422-4B37-A222-FD0B4FD6B598}">
      <text>
        <r>
          <rPr>
            <sz val="9"/>
            <color indexed="81"/>
            <rFont val="Tahoma"/>
            <charset val="1"/>
          </rPr>
          <t xml:space="preserve">This is taken from the current budget year that the entity is currently in and not what the entity is budgeting for the upcoming year.
</t>
        </r>
      </text>
    </comment>
    <comment ref="P14" authorId="0" shapeId="0" xr:uid="{13CBFDEE-04DC-436A-9B93-561661C1FC75}">
      <text>
        <r>
          <rPr>
            <sz val="9"/>
            <color indexed="81"/>
            <rFont val="Tahoma"/>
            <family val="2"/>
          </rPr>
          <t>This max amount is using the current appropriation times the max 75%</t>
        </r>
      </text>
    </comment>
    <comment ref="P16" authorId="0" shapeId="0" xr:uid="{7A18EAA6-ADA7-44E6-AA89-7032FEAD1DF0}">
      <text>
        <r>
          <rPr>
            <sz val="9"/>
            <color indexed="81"/>
            <rFont val="Tahoma"/>
            <charset val="1"/>
          </rPr>
          <t xml:space="preserve">This is taken from the ensuing budget year </t>
        </r>
      </text>
    </comment>
    <comment ref="I17" authorId="0" shapeId="0" xr:uid="{E1C04672-6FFC-4E83-90E3-4FD450C40C01}">
      <text>
        <r>
          <rPr>
            <sz val="9"/>
            <color indexed="81"/>
            <rFont val="Tahoma"/>
            <family val="2"/>
          </rPr>
          <t xml:space="preserve">Update this if Note 2 option is used. 
</t>
        </r>
      </text>
    </comment>
    <comment ref="P17" authorId="0" shapeId="0" xr:uid="{490BD5F8-17A2-4299-93A8-05F6DD2056E7}">
      <text>
        <r>
          <rPr>
            <sz val="9"/>
            <color indexed="81"/>
            <rFont val="Tahoma"/>
            <charset val="1"/>
          </rPr>
          <t xml:space="preserve">This is taken from the ensuing budget year. </t>
        </r>
      </text>
    </comment>
    <comment ref="P20" authorId="0" shapeId="0" xr:uid="{5BB1A8F4-548E-42C7-A938-0BCA885766DA}">
      <text>
        <r>
          <rPr>
            <sz val="9"/>
            <color indexed="81"/>
            <rFont val="Tahoma"/>
            <family val="2"/>
          </rPr>
          <t>This amount is using the ensuing appropriation times the max 75%</t>
        </r>
      </text>
    </comment>
    <comment ref="P24" authorId="0" shapeId="0" xr:uid="{A0154FE7-7DA2-4BA2-A87A-BBCD95BDC293}">
      <text>
        <r>
          <rPr>
            <sz val="9"/>
            <color indexed="81"/>
            <rFont val="Tahoma"/>
            <family val="2"/>
          </rPr>
          <t>The SAO Recommends reviewing both max cash reserve amounts in order to ensure compliance with N.D.C.C 57-15-27</t>
        </r>
      </text>
    </comment>
    <comment ref="K30" authorId="0" shapeId="0" xr:uid="{33900B58-0659-4ABB-873E-11E936639943}">
      <text>
        <r>
          <rPr>
            <sz val="9"/>
            <color indexed="81"/>
            <rFont val="Tahoma"/>
            <family val="2"/>
          </rPr>
          <t>Delete Box if Max Levy is not applicable</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903552B-BC5F-4E94-83E2-6EBCD51213DE}">
      <text>
        <r>
          <rPr>
            <sz val="9"/>
            <color indexed="81"/>
            <rFont val="Tahoma"/>
            <family val="2"/>
          </rPr>
          <t>This cell is normally left blank.</t>
        </r>
      </text>
    </comment>
    <comment ref="E58" authorId="1" shapeId="0" xr:uid="{918DC606-73C8-45F1-8408-A456374FA78E}">
      <text>
        <r>
          <rPr>
            <b/>
            <sz val="9"/>
            <color indexed="81"/>
            <rFont val="Tahoma"/>
            <charset val="1"/>
          </rPr>
          <t>Update formula if not using Column D.</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86498FB3-2EF4-4735-9966-6BFE82EC51FE}">
      <text>
        <r>
          <rPr>
            <sz val="9"/>
            <color indexed="81"/>
            <rFont val="Tahoma"/>
            <family val="2"/>
          </rPr>
          <t xml:space="preserve">Increase this number if applicable. 
 </t>
        </r>
      </text>
    </comment>
    <comment ref="P10" authorId="0" shapeId="0" xr:uid="{4219BFC6-9608-4871-8AE0-890B19C2C608}">
      <text>
        <r>
          <rPr>
            <sz val="9"/>
            <color indexed="81"/>
            <rFont val="Tahoma"/>
            <charset val="1"/>
          </rPr>
          <t>This is taken from the current budget year that the entity is currently in and not what the entity is budgeting for the upcoming year.</t>
        </r>
      </text>
    </comment>
    <comment ref="P11" authorId="0" shapeId="0" xr:uid="{5B678BDC-DE7B-4826-B002-1A820DE44E69}">
      <text>
        <r>
          <rPr>
            <sz val="9"/>
            <color indexed="81"/>
            <rFont val="Tahoma"/>
            <charset val="1"/>
          </rPr>
          <t xml:space="preserve">This is taken from the current budget year that the entity is currently in and not what the entity is budgeting for the upcoming year.
</t>
        </r>
      </text>
    </comment>
    <comment ref="P14" authorId="0" shapeId="0" xr:uid="{42C2FE5E-0247-4E06-ACC5-05783C7804E7}">
      <text>
        <r>
          <rPr>
            <sz val="9"/>
            <color indexed="81"/>
            <rFont val="Tahoma"/>
            <family val="2"/>
          </rPr>
          <t>This max amount is using the current appropriation times the max 75%</t>
        </r>
      </text>
    </comment>
    <comment ref="P16" authorId="0" shapeId="0" xr:uid="{5327139D-24FE-40DC-B505-5B887B99D26A}">
      <text>
        <r>
          <rPr>
            <sz val="9"/>
            <color indexed="81"/>
            <rFont val="Tahoma"/>
            <charset val="1"/>
          </rPr>
          <t xml:space="preserve">This is taken from the ensuing budget year </t>
        </r>
      </text>
    </comment>
    <comment ref="I17" authorId="0" shapeId="0" xr:uid="{502419BD-9B59-42AF-9AB8-CB9ACFA4BE4E}">
      <text>
        <r>
          <rPr>
            <sz val="9"/>
            <color indexed="81"/>
            <rFont val="Tahoma"/>
            <family val="2"/>
          </rPr>
          <t xml:space="preserve">Update this if Note 2 option is used. 
</t>
        </r>
      </text>
    </comment>
    <comment ref="P17" authorId="0" shapeId="0" xr:uid="{5F28C083-84A5-4DC4-AC8D-49EB7E02A068}">
      <text>
        <r>
          <rPr>
            <sz val="9"/>
            <color indexed="81"/>
            <rFont val="Tahoma"/>
            <charset val="1"/>
          </rPr>
          <t xml:space="preserve">This is taken from the ensuing budget year. </t>
        </r>
      </text>
    </comment>
    <comment ref="P20" authorId="0" shapeId="0" xr:uid="{DD136C6D-BB9B-43BF-AA03-1584A492372E}">
      <text>
        <r>
          <rPr>
            <sz val="9"/>
            <color indexed="81"/>
            <rFont val="Tahoma"/>
            <family val="2"/>
          </rPr>
          <t>This amount is using the ensuing appropriation times the max 75%</t>
        </r>
      </text>
    </comment>
    <comment ref="P24" authorId="0" shapeId="0" xr:uid="{A865C635-1DC3-43A8-81F6-D528AA9D0423}">
      <text>
        <r>
          <rPr>
            <sz val="9"/>
            <color indexed="81"/>
            <rFont val="Tahoma"/>
            <family val="2"/>
          </rPr>
          <t>The SAO Recommends reviewing both max cash reserve amounts in order to ensure compliance with N.D.C.C 57-15-27</t>
        </r>
      </text>
    </comment>
    <comment ref="K30" authorId="0" shapeId="0" xr:uid="{09BDF9ED-5EA7-436B-B30E-2D6AC1D63576}">
      <text>
        <r>
          <rPr>
            <sz val="9"/>
            <color indexed="81"/>
            <rFont val="Tahoma"/>
            <family val="2"/>
          </rPr>
          <t>Delete Box if Max Levy is not applicable</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AFBDC37-17A6-4F8F-BCED-C4A129BBFB63}">
      <text>
        <r>
          <rPr>
            <sz val="9"/>
            <color indexed="81"/>
            <rFont val="Tahoma"/>
            <family val="2"/>
          </rPr>
          <t>This cell is normally left blank.</t>
        </r>
      </text>
    </comment>
    <comment ref="E58" authorId="1" shapeId="0" xr:uid="{B8BCFBFF-8711-453C-B8A6-3FD001FB104B}">
      <text>
        <r>
          <rPr>
            <b/>
            <sz val="9"/>
            <color indexed="81"/>
            <rFont val="Tahoma"/>
            <charset val="1"/>
          </rPr>
          <t>Update formula if not using Column D.</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5384CBC0-5205-4675-B754-BE6BA07EE97B}">
      <text>
        <r>
          <rPr>
            <sz val="9"/>
            <color indexed="81"/>
            <rFont val="Tahoma"/>
            <family val="2"/>
          </rPr>
          <t xml:space="preserve">Increase this number if applicable. 
 </t>
        </r>
      </text>
    </comment>
    <comment ref="P10" authorId="0" shapeId="0" xr:uid="{F610BB77-63D4-4BFE-B236-E50BB36F337A}">
      <text>
        <r>
          <rPr>
            <sz val="9"/>
            <color indexed="81"/>
            <rFont val="Tahoma"/>
            <charset val="1"/>
          </rPr>
          <t>This is taken from the current budget year that the entity is currently in and not what the entity is budgeting for the upcoming year.</t>
        </r>
      </text>
    </comment>
    <comment ref="P11" authorId="0" shapeId="0" xr:uid="{5F08B692-FE5F-423D-9276-8F7FDF91DA40}">
      <text>
        <r>
          <rPr>
            <sz val="9"/>
            <color indexed="81"/>
            <rFont val="Tahoma"/>
            <charset val="1"/>
          </rPr>
          <t xml:space="preserve">This is taken from the current budget year that the entity is currently in and not what the entity is budgeting for the upcoming year.
</t>
        </r>
      </text>
    </comment>
    <comment ref="P14" authorId="0" shapeId="0" xr:uid="{60DA3982-3532-47A7-9983-3DDF0FC775DC}">
      <text>
        <r>
          <rPr>
            <sz val="9"/>
            <color indexed="81"/>
            <rFont val="Tahoma"/>
            <family val="2"/>
          </rPr>
          <t>This max amount is using the current appropriation times the max 75%</t>
        </r>
      </text>
    </comment>
    <comment ref="P16" authorId="0" shapeId="0" xr:uid="{3BE797F5-DD98-40C2-B314-B9A94C24FDF9}">
      <text>
        <r>
          <rPr>
            <sz val="9"/>
            <color indexed="81"/>
            <rFont val="Tahoma"/>
            <charset val="1"/>
          </rPr>
          <t xml:space="preserve">This is taken from the ensuing budget year </t>
        </r>
      </text>
    </comment>
    <comment ref="I17" authorId="0" shapeId="0" xr:uid="{820E2A43-BC1B-4D82-90BA-9481B29CBE66}">
      <text>
        <r>
          <rPr>
            <sz val="9"/>
            <color indexed="81"/>
            <rFont val="Tahoma"/>
            <family val="2"/>
          </rPr>
          <t xml:space="preserve">Update this if Note 2 option is used. 
</t>
        </r>
      </text>
    </comment>
    <comment ref="P17" authorId="0" shapeId="0" xr:uid="{84E84144-DF72-44A6-AD90-06A3F27D2255}">
      <text>
        <r>
          <rPr>
            <sz val="9"/>
            <color indexed="81"/>
            <rFont val="Tahoma"/>
            <charset val="1"/>
          </rPr>
          <t xml:space="preserve">This is taken from the ensuing budget year. </t>
        </r>
      </text>
    </comment>
    <comment ref="P20" authorId="0" shapeId="0" xr:uid="{59672F25-F4FF-4B47-934D-EAC3B499A7F8}">
      <text>
        <r>
          <rPr>
            <sz val="9"/>
            <color indexed="81"/>
            <rFont val="Tahoma"/>
            <family val="2"/>
          </rPr>
          <t>This amount is using the ensuing appropriation times the max 75%</t>
        </r>
      </text>
    </comment>
    <comment ref="P24" authorId="0" shapeId="0" xr:uid="{3865DC0B-A5AA-42D9-9A1B-3B372B853629}">
      <text>
        <r>
          <rPr>
            <sz val="9"/>
            <color indexed="81"/>
            <rFont val="Tahoma"/>
            <family val="2"/>
          </rPr>
          <t>The SAO Recommends reviewing both max cash reserve amounts in order to ensure compliance with N.D.C.C 57-15-27</t>
        </r>
      </text>
    </comment>
    <comment ref="K30" authorId="0" shapeId="0" xr:uid="{62EA1374-DAF0-4585-98F8-E02D6297BF48}">
      <text>
        <r>
          <rPr>
            <sz val="9"/>
            <color indexed="81"/>
            <rFont val="Tahoma"/>
            <family val="2"/>
          </rPr>
          <t>Delete Box if Max Levy is not applicable</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18BD248-8A07-4DDE-96C5-6660BAA632D0}">
      <text>
        <r>
          <rPr>
            <sz val="9"/>
            <color indexed="81"/>
            <rFont val="Tahoma"/>
            <family val="2"/>
          </rPr>
          <t>This cell is normally left blank.</t>
        </r>
      </text>
    </comment>
    <comment ref="E58" authorId="1" shapeId="0" xr:uid="{C5ECE168-2507-4432-ADB4-A098877E0FE4}">
      <text>
        <r>
          <rPr>
            <b/>
            <sz val="9"/>
            <color indexed="81"/>
            <rFont val="Tahoma"/>
            <charset val="1"/>
          </rPr>
          <t>Update formula if not using Column D.</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F8B33092-214D-45D9-B469-0F878B547128}">
      <text>
        <r>
          <rPr>
            <sz val="9"/>
            <color indexed="81"/>
            <rFont val="Tahoma"/>
            <family val="2"/>
          </rPr>
          <t xml:space="preserve">Increase this number if applicable. 
 </t>
        </r>
      </text>
    </comment>
    <comment ref="P10" authorId="0" shapeId="0" xr:uid="{FD567E7B-FAC0-45CD-9361-3ACD01EB05F3}">
      <text>
        <r>
          <rPr>
            <sz val="9"/>
            <color indexed="81"/>
            <rFont val="Tahoma"/>
            <charset val="1"/>
          </rPr>
          <t>This is taken from the current budget year that the entity is currently in and not what the entity is budgeting for the upcoming year.</t>
        </r>
      </text>
    </comment>
    <comment ref="P11" authorId="0" shapeId="0" xr:uid="{A5C4FC38-6C76-4DDC-A665-A11ED4B3ADB7}">
      <text>
        <r>
          <rPr>
            <sz val="9"/>
            <color indexed="81"/>
            <rFont val="Tahoma"/>
            <charset val="1"/>
          </rPr>
          <t xml:space="preserve">This is taken from the current budget year that the entity is currently in and not what the entity is budgeting for the upcoming year.
</t>
        </r>
      </text>
    </comment>
    <comment ref="P14" authorId="0" shapeId="0" xr:uid="{890CA020-82F5-41B8-8A57-41BF1654A0B6}">
      <text>
        <r>
          <rPr>
            <sz val="9"/>
            <color indexed="81"/>
            <rFont val="Tahoma"/>
            <family val="2"/>
          </rPr>
          <t>This max amount is using the current appropriation times the max 75%</t>
        </r>
      </text>
    </comment>
    <comment ref="P16" authorId="0" shapeId="0" xr:uid="{2FED82DA-E62A-4448-BCC8-7A0A96291250}">
      <text>
        <r>
          <rPr>
            <sz val="9"/>
            <color indexed="81"/>
            <rFont val="Tahoma"/>
            <charset val="1"/>
          </rPr>
          <t xml:space="preserve">This is taken from the ensuing budget year </t>
        </r>
      </text>
    </comment>
    <comment ref="I17" authorId="0" shapeId="0" xr:uid="{D46A3ECA-F787-45DD-BA65-04E7D856D4C1}">
      <text>
        <r>
          <rPr>
            <sz val="9"/>
            <color indexed="81"/>
            <rFont val="Tahoma"/>
            <family val="2"/>
          </rPr>
          <t xml:space="preserve">Update this if Note 2 option is used. 
</t>
        </r>
      </text>
    </comment>
    <comment ref="P17" authorId="0" shapeId="0" xr:uid="{FAAFE684-AAD5-494C-B2CE-23FDFEA36ABE}">
      <text>
        <r>
          <rPr>
            <sz val="9"/>
            <color indexed="81"/>
            <rFont val="Tahoma"/>
            <charset val="1"/>
          </rPr>
          <t xml:space="preserve">This is taken from the ensuing budget year. </t>
        </r>
      </text>
    </comment>
    <comment ref="P20" authorId="0" shapeId="0" xr:uid="{F32B14DA-4242-4323-9FC2-4F806585DDFF}">
      <text>
        <r>
          <rPr>
            <sz val="9"/>
            <color indexed="81"/>
            <rFont val="Tahoma"/>
            <family val="2"/>
          </rPr>
          <t>This amount is using the ensuing appropriation times the max 75%</t>
        </r>
      </text>
    </comment>
    <comment ref="P24" authorId="0" shapeId="0" xr:uid="{1B6505CE-FA2F-4015-A86D-C41B48BE6421}">
      <text>
        <r>
          <rPr>
            <sz val="9"/>
            <color indexed="81"/>
            <rFont val="Tahoma"/>
            <family val="2"/>
          </rPr>
          <t>The SAO Recommends reviewing both max cash reserve amounts in order to ensure compliance with N.D.C.C 57-15-27</t>
        </r>
      </text>
    </comment>
    <comment ref="K30" authorId="0" shapeId="0" xr:uid="{DF2C778A-05D7-42E3-976C-D19E60F34B92}">
      <text>
        <r>
          <rPr>
            <sz val="9"/>
            <color indexed="81"/>
            <rFont val="Tahoma"/>
            <family val="2"/>
          </rPr>
          <t>Delete Box if Max Levy is not applicable</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107FA82C-E5FC-4B4F-8A84-5F6D8E941F71}">
      <text>
        <r>
          <rPr>
            <sz val="9"/>
            <color indexed="81"/>
            <rFont val="Tahoma"/>
            <family val="2"/>
          </rPr>
          <t>This cell is normally left blank.</t>
        </r>
      </text>
    </comment>
    <comment ref="E58" authorId="1" shapeId="0" xr:uid="{B194F433-A9BA-413B-9BFB-4A2AD219F407}">
      <text>
        <r>
          <rPr>
            <b/>
            <sz val="9"/>
            <color indexed="81"/>
            <rFont val="Tahoma"/>
            <charset val="1"/>
          </rPr>
          <t>Update formula if not using Column D.</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F5E9C23D-676B-47FC-B173-CB49AA9126B0}">
      <text>
        <r>
          <rPr>
            <sz val="9"/>
            <color indexed="81"/>
            <rFont val="Tahoma"/>
            <family val="2"/>
          </rPr>
          <t xml:space="preserve">Increase this number if applicable. 
 </t>
        </r>
      </text>
    </comment>
    <comment ref="P10" authorId="0" shapeId="0" xr:uid="{DC1FADC9-1B9C-4513-B9DD-1633153411FB}">
      <text>
        <r>
          <rPr>
            <sz val="9"/>
            <color indexed="81"/>
            <rFont val="Tahoma"/>
            <charset val="1"/>
          </rPr>
          <t>This is taken from the current budget year that the entity is currently in and not what the entity is budgeting for the upcoming year.</t>
        </r>
      </text>
    </comment>
    <comment ref="P11" authorId="0" shapeId="0" xr:uid="{A76917EE-828F-4420-BAA1-C95677840F84}">
      <text>
        <r>
          <rPr>
            <sz val="9"/>
            <color indexed="81"/>
            <rFont val="Tahoma"/>
            <charset val="1"/>
          </rPr>
          <t xml:space="preserve">This is taken from the current budget year that the entity is currently in and not what the entity is budgeting for the upcoming year.
</t>
        </r>
      </text>
    </comment>
    <comment ref="P14" authorId="0" shapeId="0" xr:uid="{FCD98A5C-8FB8-40FF-BC7E-6698D16691DC}">
      <text>
        <r>
          <rPr>
            <sz val="9"/>
            <color indexed="81"/>
            <rFont val="Tahoma"/>
            <family val="2"/>
          </rPr>
          <t>This max amount is using the current appropriation times the max 75%</t>
        </r>
      </text>
    </comment>
    <comment ref="P16" authorId="0" shapeId="0" xr:uid="{ADA6F85F-E7A7-4623-8447-90C8DD21A8E3}">
      <text>
        <r>
          <rPr>
            <sz val="9"/>
            <color indexed="81"/>
            <rFont val="Tahoma"/>
            <charset val="1"/>
          </rPr>
          <t xml:space="preserve">This is taken from the ensuing budget year </t>
        </r>
      </text>
    </comment>
    <comment ref="I17" authorId="0" shapeId="0" xr:uid="{5BBD8C2F-FC23-4725-A582-025AF63C8577}">
      <text>
        <r>
          <rPr>
            <sz val="9"/>
            <color indexed="81"/>
            <rFont val="Tahoma"/>
            <family val="2"/>
          </rPr>
          <t xml:space="preserve">Update this if Note 2 option is used. 
</t>
        </r>
      </text>
    </comment>
    <comment ref="P17" authorId="0" shapeId="0" xr:uid="{CAB4C369-3B39-4BD2-855E-02E07EFFE404}">
      <text>
        <r>
          <rPr>
            <sz val="9"/>
            <color indexed="81"/>
            <rFont val="Tahoma"/>
            <charset val="1"/>
          </rPr>
          <t xml:space="preserve">This is taken from the ensuing budget year. </t>
        </r>
      </text>
    </comment>
    <comment ref="P20" authorId="0" shapeId="0" xr:uid="{A112617E-CF57-4C71-A3B6-184CF9FF5CAF}">
      <text>
        <r>
          <rPr>
            <sz val="9"/>
            <color indexed="81"/>
            <rFont val="Tahoma"/>
            <family val="2"/>
          </rPr>
          <t>This amount is using the ensuing appropriation times the max 75%</t>
        </r>
      </text>
    </comment>
    <comment ref="P24" authorId="0" shapeId="0" xr:uid="{097FB72C-E662-4125-86E3-7443B482A420}">
      <text>
        <r>
          <rPr>
            <sz val="9"/>
            <color indexed="81"/>
            <rFont val="Tahoma"/>
            <family val="2"/>
          </rPr>
          <t>The SAO Recommends reviewing both max cash reserve amounts in order to ensure compliance with N.D.C.C 57-15-27</t>
        </r>
      </text>
    </comment>
    <comment ref="K30" authorId="0" shapeId="0" xr:uid="{2ABA16D5-72C2-453D-A6A1-D508092ABE17}">
      <text>
        <r>
          <rPr>
            <sz val="9"/>
            <color indexed="81"/>
            <rFont val="Tahoma"/>
            <family val="2"/>
          </rPr>
          <t>Delete Box if Max Levy is not applicable</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CD248091-82B2-47E8-893B-CD44B36140E8}">
      <text>
        <r>
          <rPr>
            <sz val="9"/>
            <color indexed="81"/>
            <rFont val="Tahoma"/>
            <family val="2"/>
          </rPr>
          <t>This cell is normally left blank.</t>
        </r>
      </text>
    </comment>
    <comment ref="E58" authorId="1" shapeId="0" xr:uid="{9A846B75-5A43-4613-9A50-8E424AD3C82B}">
      <text>
        <r>
          <rPr>
            <b/>
            <sz val="9"/>
            <color indexed="81"/>
            <rFont val="Tahoma"/>
            <charset val="1"/>
          </rPr>
          <t>Update formula if not using Column D.</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91553B1-D964-4214-A829-9B0762127D5C}">
      <text>
        <r>
          <rPr>
            <sz val="9"/>
            <color indexed="81"/>
            <rFont val="Tahoma"/>
            <family val="2"/>
          </rPr>
          <t xml:space="preserve">Increase this number if applicable. 
 </t>
        </r>
      </text>
    </comment>
    <comment ref="P10" authorId="0" shapeId="0" xr:uid="{A1F9CDF4-43F0-4486-9EA0-5900F443E167}">
      <text>
        <r>
          <rPr>
            <sz val="9"/>
            <color indexed="81"/>
            <rFont val="Tahoma"/>
            <charset val="1"/>
          </rPr>
          <t>This is taken from the current budget year that the entity is currently in and not what the entity is budgeting for the upcoming year.</t>
        </r>
      </text>
    </comment>
    <comment ref="P11" authorId="0" shapeId="0" xr:uid="{E074A1CF-D79B-4264-8342-BB276B3162AC}">
      <text>
        <r>
          <rPr>
            <sz val="9"/>
            <color indexed="81"/>
            <rFont val="Tahoma"/>
            <charset val="1"/>
          </rPr>
          <t xml:space="preserve">This is taken from the current budget year that the entity is currently in and not what the entity is budgeting for the upcoming year.
</t>
        </r>
      </text>
    </comment>
    <comment ref="P14" authorId="0" shapeId="0" xr:uid="{24D67469-2CBF-4797-B73A-D8EA8EDD33B8}">
      <text>
        <r>
          <rPr>
            <sz val="9"/>
            <color indexed="81"/>
            <rFont val="Tahoma"/>
            <family val="2"/>
          </rPr>
          <t>This max amount is using the current appropriation times the max 75%</t>
        </r>
      </text>
    </comment>
    <comment ref="P16" authorId="0" shapeId="0" xr:uid="{063089D1-58B3-4229-81A3-18F2D1B3F827}">
      <text>
        <r>
          <rPr>
            <sz val="9"/>
            <color indexed="81"/>
            <rFont val="Tahoma"/>
            <charset val="1"/>
          </rPr>
          <t xml:space="preserve">This is taken from the ensuing budget year </t>
        </r>
      </text>
    </comment>
    <comment ref="I17" authorId="0" shapeId="0" xr:uid="{FCED8350-E8A6-44AA-BADC-070C36AEAAF1}">
      <text>
        <r>
          <rPr>
            <sz val="9"/>
            <color indexed="81"/>
            <rFont val="Tahoma"/>
            <family val="2"/>
          </rPr>
          <t xml:space="preserve">Update this if Note 2 option is used. 
</t>
        </r>
      </text>
    </comment>
    <comment ref="P17" authorId="0" shapeId="0" xr:uid="{30057A5A-BCD3-4737-927C-75D768BAED3C}">
      <text>
        <r>
          <rPr>
            <sz val="9"/>
            <color indexed="81"/>
            <rFont val="Tahoma"/>
            <charset val="1"/>
          </rPr>
          <t xml:space="preserve">This is taken from the ensuing budget year. </t>
        </r>
      </text>
    </comment>
    <comment ref="P20" authorId="0" shapeId="0" xr:uid="{DA1E450C-FB71-43E3-8582-84D577CFBF82}">
      <text>
        <r>
          <rPr>
            <sz val="9"/>
            <color indexed="81"/>
            <rFont val="Tahoma"/>
            <family val="2"/>
          </rPr>
          <t>This amount is using the ensuing appropriation times the max 75%</t>
        </r>
      </text>
    </comment>
    <comment ref="P24" authorId="0" shapeId="0" xr:uid="{71293A09-0E1E-45C9-91DB-5165B3DE8192}">
      <text>
        <r>
          <rPr>
            <sz val="9"/>
            <color indexed="81"/>
            <rFont val="Tahoma"/>
            <family val="2"/>
          </rPr>
          <t>The SAO Recommends reviewing both max cash reserve amounts in order to ensure compliance with N.D.C.C 57-15-27</t>
        </r>
      </text>
    </comment>
    <comment ref="K30" authorId="0" shapeId="0" xr:uid="{F2E283BE-4A22-431B-B8D8-1C310FFF9DAC}">
      <text>
        <r>
          <rPr>
            <sz val="9"/>
            <color indexed="81"/>
            <rFont val="Tahoma"/>
            <family val="2"/>
          </rPr>
          <t>Delete Box if Max Levy is not applicable</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14D70AA-2573-48FC-8EA8-C2FAE33816CF}">
      <text>
        <r>
          <rPr>
            <sz val="9"/>
            <color indexed="81"/>
            <rFont val="Tahoma"/>
            <family val="2"/>
          </rPr>
          <t>This cell is normally left blank.</t>
        </r>
      </text>
    </comment>
    <comment ref="E58" authorId="1" shapeId="0" xr:uid="{2CCF765E-F617-430C-8F95-D59557883A0C}">
      <text>
        <r>
          <rPr>
            <b/>
            <sz val="9"/>
            <color indexed="81"/>
            <rFont val="Tahoma"/>
            <charset val="1"/>
          </rPr>
          <t>Update formula if not using Column D.</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7A80067A-C3A2-472E-8809-245D82D9CC25}">
      <text>
        <r>
          <rPr>
            <sz val="9"/>
            <color indexed="81"/>
            <rFont val="Tahoma"/>
            <charset val="1"/>
          </rPr>
          <t>This is taken from the current budget year that the entity is currently in and not what the entity is budgeting for the upcoming year.</t>
        </r>
      </text>
    </comment>
    <comment ref="P11" authorId="0" shapeId="0" xr:uid="{A53A0688-FB32-4392-9657-91D1CAAF2217}">
      <text>
        <r>
          <rPr>
            <sz val="9"/>
            <color indexed="81"/>
            <rFont val="Tahoma"/>
            <charset val="1"/>
          </rPr>
          <t xml:space="preserve">This is taken from the current budget year that the entity is currently in and not what the entity is budgeting for the upcoming year.
</t>
        </r>
      </text>
    </comment>
    <comment ref="P14" authorId="0" shapeId="0" xr:uid="{8F86D762-7766-4A0E-9784-E1FCCF960E8E}">
      <text>
        <r>
          <rPr>
            <sz val="9"/>
            <color indexed="81"/>
            <rFont val="Tahoma"/>
            <family val="2"/>
          </rPr>
          <t>This max amount is using the current appropriation times the max 75%</t>
        </r>
      </text>
    </comment>
    <comment ref="P16" authorId="0" shapeId="0" xr:uid="{CC40C5D3-0485-41E2-9790-BCD02726F479}">
      <text>
        <r>
          <rPr>
            <sz val="9"/>
            <color indexed="81"/>
            <rFont val="Tahoma"/>
            <charset val="1"/>
          </rPr>
          <t xml:space="preserve">This is taken from the ensuing budget year </t>
        </r>
      </text>
    </comment>
    <comment ref="P17" authorId="0" shapeId="0" xr:uid="{8B59391F-19B8-4191-AC6A-3E2115FBE7AC}">
      <text>
        <r>
          <rPr>
            <sz val="9"/>
            <color indexed="81"/>
            <rFont val="Tahoma"/>
            <charset val="1"/>
          </rPr>
          <t xml:space="preserve">This is taken from the ensuing budget year. </t>
        </r>
      </text>
    </comment>
    <comment ref="P20" authorId="0" shapeId="0" xr:uid="{8405063B-A699-4D7A-A1AD-C2F4DA2DE0D5}">
      <text>
        <r>
          <rPr>
            <sz val="9"/>
            <color indexed="81"/>
            <rFont val="Tahoma"/>
            <family val="2"/>
          </rPr>
          <t>This amount is using the ensuing appropriation times the max 75%</t>
        </r>
      </text>
    </comment>
    <comment ref="P24" authorId="0" shapeId="0" xr:uid="{21E9EAA0-2690-4C35-BA15-1B184B012850}">
      <text>
        <r>
          <rPr>
            <sz val="9"/>
            <color indexed="81"/>
            <rFont val="Tahoma"/>
            <family val="2"/>
          </rPr>
          <t>The SAO Recommends reviewing both max cash reserve amounts in order to ensure compliance with N.D.C.C 57-15-27</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2E808104-77B2-4415-9AB6-640A91048315}">
      <text>
        <r>
          <rPr>
            <sz val="9"/>
            <color indexed="81"/>
            <rFont val="Tahoma"/>
            <family val="2"/>
          </rPr>
          <t>This cell is normally left blank.</t>
        </r>
      </text>
    </comment>
    <comment ref="E47" authorId="1" shapeId="0" xr:uid="{E6F0FF8A-24F6-4651-A5F8-B64D1070178B}">
      <text>
        <r>
          <rPr>
            <b/>
            <sz val="9"/>
            <color indexed="81"/>
            <rFont val="Tahoma"/>
            <charset val="1"/>
          </rPr>
          <t>Update formula if not using column D.</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301EF514-5644-4809-9CC2-50F24E47E77A}">
      <text>
        <r>
          <rPr>
            <sz val="9"/>
            <color indexed="81"/>
            <rFont val="Tahoma"/>
            <charset val="1"/>
          </rPr>
          <t>This is taken from the current budget year that the entity is currently in and not what the entity is budgeting for the upcoming year.</t>
        </r>
      </text>
    </comment>
    <comment ref="P11" authorId="0" shapeId="0" xr:uid="{83C14EE8-4E35-4348-927D-9DF459DF2310}">
      <text>
        <r>
          <rPr>
            <sz val="9"/>
            <color indexed="81"/>
            <rFont val="Tahoma"/>
            <charset val="1"/>
          </rPr>
          <t xml:space="preserve">This is taken from the current budget year that the entity is currently in and not what the entity is budgeting for the upcoming year.
</t>
        </r>
      </text>
    </comment>
    <comment ref="P14" authorId="0" shapeId="0" xr:uid="{AF661AA8-A6E3-48E9-B622-EA375BECF1EC}">
      <text>
        <r>
          <rPr>
            <sz val="9"/>
            <color indexed="81"/>
            <rFont val="Tahoma"/>
            <family val="2"/>
          </rPr>
          <t>This max amount is using the current appropriation times the max 75%</t>
        </r>
      </text>
    </comment>
    <comment ref="P16" authorId="0" shapeId="0" xr:uid="{623C51DA-AA14-4647-A7B7-E3E1C4C2C8A3}">
      <text>
        <r>
          <rPr>
            <sz val="9"/>
            <color indexed="81"/>
            <rFont val="Tahoma"/>
            <charset val="1"/>
          </rPr>
          <t xml:space="preserve">This is taken from the ensuing budget year </t>
        </r>
      </text>
    </comment>
    <comment ref="P17" authorId="0" shapeId="0" xr:uid="{2C4F2E57-DB28-426D-9284-5569E8477C7B}">
      <text>
        <r>
          <rPr>
            <sz val="9"/>
            <color indexed="81"/>
            <rFont val="Tahoma"/>
            <charset val="1"/>
          </rPr>
          <t xml:space="preserve">This is taken from the ensuing budget year. </t>
        </r>
      </text>
    </comment>
    <comment ref="P20" authorId="0" shapeId="0" xr:uid="{4A1336E9-9318-4799-98D2-633DF382A409}">
      <text>
        <r>
          <rPr>
            <sz val="9"/>
            <color indexed="81"/>
            <rFont val="Tahoma"/>
            <family val="2"/>
          </rPr>
          <t>This amount is using the ensuing appropriation times the max 75%</t>
        </r>
      </text>
    </comment>
    <comment ref="P24" authorId="0" shapeId="0" xr:uid="{2AD054E7-CA41-4A88-9105-D2FCFA691FF1}">
      <text>
        <r>
          <rPr>
            <sz val="9"/>
            <color indexed="81"/>
            <rFont val="Tahoma"/>
            <family val="2"/>
          </rPr>
          <t>The SAO Recommends reviewing both max cash reserve amounts in order to ensure compliance with N.D.C.C 57-15-27</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B134519B-6EC5-4B6A-AB30-69AC1E2E7220}">
      <text>
        <r>
          <rPr>
            <sz val="9"/>
            <color indexed="81"/>
            <rFont val="Tahoma"/>
            <family val="2"/>
          </rPr>
          <t>This cell is normally left blank.</t>
        </r>
      </text>
    </comment>
    <comment ref="E47" authorId="1" shapeId="0" xr:uid="{57D0398F-D649-4EF3-9F3C-DADB20C7DECA}">
      <text>
        <r>
          <rPr>
            <b/>
            <sz val="9"/>
            <color indexed="81"/>
            <rFont val="Tahoma"/>
            <charset val="1"/>
          </rPr>
          <t>Update formula if not using column D.</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2DE02451-4B94-49D1-875B-4236C4AE9B81}">
      <text>
        <r>
          <rPr>
            <sz val="9"/>
            <color indexed="81"/>
            <rFont val="Tahoma"/>
            <charset val="1"/>
          </rPr>
          <t>This is taken from the current budget year that the entity is currently in and not what the entity is budgeting for the upcoming year.</t>
        </r>
      </text>
    </comment>
    <comment ref="P11" authorId="0" shapeId="0" xr:uid="{78D663CC-596A-4510-A129-78E2E378EE8D}">
      <text>
        <r>
          <rPr>
            <sz val="9"/>
            <color indexed="81"/>
            <rFont val="Tahoma"/>
            <charset val="1"/>
          </rPr>
          <t xml:space="preserve">This is taken from the current budget year that the entity is currently in and not what the entity is budgeting for the upcoming year.
</t>
        </r>
      </text>
    </comment>
    <comment ref="P14" authorId="0" shapeId="0" xr:uid="{BE56B2CD-8E48-49CD-9DDE-19D54543D490}">
      <text>
        <r>
          <rPr>
            <sz val="9"/>
            <color indexed="81"/>
            <rFont val="Tahoma"/>
            <family val="2"/>
          </rPr>
          <t>This max amount is using the current appropriation times the max 75%</t>
        </r>
      </text>
    </comment>
    <comment ref="P16" authorId="0" shapeId="0" xr:uid="{E8DD1BD3-21E2-430B-8B7D-97E56DE9E174}">
      <text>
        <r>
          <rPr>
            <sz val="9"/>
            <color indexed="81"/>
            <rFont val="Tahoma"/>
            <charset val="1"/>
          </rPr>
          <t xml:space="preserve">This is taken from the ensuing budget year </t>
        </r>
      </text>
    </comment>
    <comment ref="P17" authorId="0" shapeId="0" xr:uid="{26DB9357-E761-4892-8787-F3B248239637}">
      <text>
        <r>
          <rPr>
            <sz val="9"/>
            <color indexed="81"/>
            <rFont val="Tahoma"/>
            <charset val="1"/>
          </rPr>
          <t xml:space="preserve">This is taken from the ensuing budget year. </t>
        </r>
      </text>
    </comment>
    <comment ref="P20" authorId="0" shapeId="0" xr:uid="{AEA177B1-A073-469E-9AAB-16566CF352D1}">
      <text>
        <r>
          <rPr>
            <sz val="9"/>
            <color indexed="81"/>
            <rFont val="Tahoma"/>
            <family val="2"/>
          </rPr>
          <t>This amount is using the ensuing appropriation times the max 75%</t>
        </r>
      </text>
    </comment>
    <comment ref="P24" authorId="0" shapeId="0" xr:uid="{26CA1704-C7A5-4317-9ED5-3A49F7087A13}">
      <text>
        <r>
          <rPr>
            <sz val="9"/>
            <color indexed="81"/>
            <rFont val="Tahoma"/>
            <family val="2"/>
          </rPr>
          <t>The SAO Recommends reviewing both max cash reserve amounts in order to ensure compliance with N.D.C.C 57-15-27</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E1BAAD1-4959-4D2F-968C-1765D42007DE}">
      <text>
        <r>
          <rPr>
            <sz val="9"/>
            <color indexed="81"/>
            <rFont val="Tahoma"/>
            <family val="2"/>
          </rPr>
          <t>This cell is normally left blank.</t>
        </r>
      </text>
    </comment>
    <comment ref="E47" authorId="1" shapeId="0" xr:uid="{C78CE819-DBF1-441E-8A6D-F017B7597CEC}">
      <text>
        <r>
          <rPr>
            <b/>
            <sz val="9"/>
            <color indexed="81"/>
            <rFont val="Tahoma"/>
            <charset val="1"/>
          </rPr>
          <t>Update formula if not using column D.</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9A02E1D2-EC16-4DD7-9C5D-321E458FC64A}">
      <text>
        <r>
          <rPr>
            <sz val="9"/>
            <color indexed="81"/>
            <rFont val="Tahoma"/>
            <charset val="1"/>
          </rPr>
          <t>This is taken from the current budget year that the entity is currently in and not what the entity is budgeting for the upcoming year.</t>
        </r>
      </text>
    </comment>
    <comment ref="P11" authorId="0" shapeId="0" xr:uid="{A93DA590-5DCB-4868-B77E-D38FE4D1489E}">
      <text>
        <r>
          <rPr>
            <sz val="9"/>
            <color indexed="81"/>
            <rFont val="Tahoma"/>
            <charset val="1"/>
          </rPr>
          <t xml:space="preserve">This is taken from the current budget year that the entity is currently in and not what the entity is budgeting for the upcoming year.
</t>
        </r>
      </text>
    </comment>
    <comment ref="P14" authorId="0" shapeId="0" xr:uid="{8F7BB089-2DDC-4207-88BE-40ED45647EB1}">
      <text>
        <r>
          <rPr>
            <sz val="9"/>
            <color indexed="81"/>
            <rFont val="Tahoma"/>
            <family val="2"/>
          </rPr>
          <t>This max amount is using the current appropriation times the max 75%</t>
        </r>
      </text>
    </comment>
    <comment ref="P16" authorId="0" shapeId="0" xr:uid="{282AD354-B451-44D5-812D-3608F1E1E475}">
      <text>
        <r>
          <rPr>
            <sz val="9"/>
            <color indexed="81"/>
            <rFont val="Tahoma"/>
            <charset val="1"/>
          </rPr>
          <t xml:space="preserve">This is taken from the ensuing budget year </t>
        </r>
      </text>
    </comment>
    <comment ref="P17" authorId="0" shapeId="0" xr:uid="{21BDB7CB-8565-47C2-99C1-E7B9C1E41C9D}">
      <text>
        <r>
          <rPr>
            <sz val="9"/>
            <color indexed="81"/>
            <rFont val="Tahoma"/>
            <charset val="1"/>
          </rPr>
          <t xml:space="preserve">This is taken from the ensuing budget year. </t>
        </r>
      </text>
    </comment>
    <comment ref="P20" authorId="0" shapeId="0" xr:uid="{02CF4D56-A822-4406-9069-36A9246C1186}">
      <text>
        <r>
          <rPr>
            <sz val="9"/>
            <color indexed="81"/>
            <rFont val="Tahoma"/>
            <family val="2"/>
          </rPr>
          <t>This amount is using the ensuing appropriation times the max 75%</t>
        </r>
      </text>
    </comment>
    <comment ref="P24" authorId="0" shapeId="0" xr:uid="{E430C18A-0948-44CB-941C-EE972C5550B2}">
      <text>
        <r>
          <rPr>
            <sz val="9"/>
            <color indexed="81"/>
            <rFont val="Tahoma"/>
            <family val="2"/>
          </rPr>
          <t>The SAO Recommends reviewing both max cash reserve amounts in order to ensure compliance with N.D.C.C 57-15-27</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6CDB0DC5-AE8F-4BDE-B668-230F9FB9C168}">
      <text>
        <r>
          <rPr>
            <sz val="9"/>
            <color indexed="81"/>
            <rFont val="Tahoma"/>
            <family val="2"/>
          </rPr>
          <t>This cell is normally left blank.</t>
        </r>
      </text>
    </comment>
    <comment ref="E47" authorId="1" shapeId="0" xr:uid="{03317877-3F41-4506-AD78-DA329240D3E1}">
      <text>
        <r>
          <rPr>
            <b/>
            <sz val="9"/>
            <color indexed="81"/>
            <rFont val="Tahoma"/>
            <charset val="1"/>
          </rPr>
          <t>Update formula if not using column D.</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17229EF9-0A2A-4C6F-936C-489A83377339}">
      <text>
        <r>
          <rPr>
            <sz val="9"/>
            <color indexed="81"/>
            <rFont val="Tahoma"/>
            <charset val="1"/>
          </rPr>
          <t>This is taken from the current budget year that the entity is currently in and not what the entity is budgeting for the upcoming year.</t>
        </r>
      </text>
    </comment>
    <comment ref="P11" authorId="0" shapeId="0" xr:uid="{C09D57BD-F412-4F7E-8DEA-28C191238D4E}">
      <text>
        <r>
          <rPr>
            <sz val="9"/>
            <color indexed="81"/>
            <rFont val="Tahoma"/>
            <charset val="1"/>
          </rPr>
          <t xml:space="preserve">This is taken from the current budget year that the entity is currently in and not what the entity is budgeting for the upcoming year.
</t>
        </r>
      </text>
    </comment>
    <comment ref="P14" authorId="0" shapeId="0" xr:uid="{41D550A4-509A-4B9D-8754-82122285D9BF}">
      <text>
        <r>
          <rPr>
            <sz val="9"/>
            <color indexed="81"/>
            <rFont val="Tahoma"/>
            <family val="2"/>
          </rPr>
          <t>This max amount is using the current appropriation times the max 75%</t>
        </r>
      </text>
    </comment>
    <comment ref="P16" authorId="0" shapeId="0" xr:uid="{F662F2A1-D2D7-4782-B838-2BEA09058874}">
      <text>
        <r>
          <rPr>
            <sz val="9"/>
            <color indexed="81"/>
            <rFont val="Tahoma"/>
            <charset val="1"/>
          </rPr>
          <t xml:space="preserve">This is taken from the ensuing budget year </t>
        </r>
      </text>
    </comment>
    <comment ref="P17" authorId="0" shapeId="0" xr:uid="{304B0A31-A313-430D-9504-E1B2A489F993}">
      <text>
        <r>
          <rPr>
            <sz val="9"/>
            <color indexed="81"/>
            <rFont val="Tahoma"/>
            <charset val="1"/>
          </rPr>
          <t xml:space="preserve">This is taken from the ensuing budget year. </t>
        </r>
      </text>
    </comment>
    <comment ref="P20" authorId="0" shapeId="0" xr:uid="{CAC20179-9371-404F-9BD0-FDD5243A0BA3}">
      <text>
        <r>
          <rPr>
            <sz val="9"/>
            <color indexed="81"/>
            <rFont val="Tahoma"/>
            <family val="2"/>
          </rPr>
          <t>This amount is using the ensuing appropriation times the max 75%</t>
        </r>
      </text>
    </comment>
    <comment ref="P24" authorId="0" shapeId="0" xr:uid="{22BE1263-F758-4DD3-8977-47DBBAF440D0}">
      <text>
        <r>
          <rPr>
            <sz val="9"/>
            <color indexed="81"/>
            <rFont val="Tahoma"/>
            <family val="2"/>
          </rPr>
          <t>The SAO Recommends reviewing both max cash reserve amounts in order to ensure compliance with N.D.C.C 57-15-27</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6B49DC8F-79DC-467A-80FD-235A8D2ACD49}">
      <text>
        <r>
          <rPr>
            <sz val="9"/>
            <color indexed="81"/>
            <rFont val="Tahoma"/>
            <family val="2"/>
          </rPr>
          <t>This cell is normally left blank.</t>
        </r>
      </text>
    </comment>
    <comment ref="E47" authorId="1" shapeId="0" xr:uid="{5F430E18-0D57-4AB5-8B4C-710A5CF14B67}">
      <text>
        <r>
          <rPr>
            <b/>
            <sz val="9"/>
            <color indexed="81"/>
            <rFont val="Tahoma"/>
            <charset val="1"/>
          </rPr>
          <t>Update formula if not using column D.</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6893C14C-28E5-491E-80EC-DF0E0F1BCF76}">
      <text>
        <r>
          <rPr>
            <sz val="9"/>
            <color indexed="81"/>
            <rFont val="Tahoma"/>
            <charset val="1"/>
          </rPr>
          <t>This is taken from the current budget year that the entity is currently in and not what the entity is budgeting for the upcoming year.</t>
        </r>
      </text>
    </comment>
    <comment ref="P11" authorId="0" shapeId="0" xr:uid="{6552D0FC-5024-4A29-9D1C-76A6FB3E61FF}">
      <text>
        <r>
          <rPr>
            <sz val="9"/>
            <color indexed="81"/>
            <rFont val="Tahoma"/>
            <charset val="1"/>
          </rPr>
          <t xml:space="preserve">This is taken from the current budget year that the entity is currently in and not what the entity is budgeting for the upcoming year.
</t>
        </r>
      </text>
    </comment>
    <comment ref="P14" authorId="0" shapeId="0" xr:uid="{E9C5A229-6650-4608-B0B5-54DFDAD5E8F3}">
      <text>
        <r>
          <rPr>
            <sz val="9"/>
            <color indexed="81"/>
            <rFont val="Tahoma"/>
            <family val="2"/>
          </rPr>
          <t>This max amount is using the current appropriation times the max 75%</t>
        </r>
      </text>
    </comment>
    <comment ref="P16" authorId="0" shapeId="0" xr:uid="{BBDA0FAF-1AC3-45C5-B6B8-D36CFC4C1C83}">
      <text>
        <r>
          <rPr>
            <sz val="9"/>
            <color indexed="81"/>
            <rFont val="Tahoma"/>
            <charset val="1"/>
          </rPr>
          <t xml:space="preserve">This is taken from the ensuing budget year </t>
        </r>
      </text>
    </comment>
    <comment ref="P17" authorId="0" shapeId="0" xr:uid="{61E1B3ED-F6E2-4F00-B136-FF50A6D04624}">
      <text>
        <r>
          <rPr>
            <sz val="9"/>
            <color indexed="81"/>
            <rFont val="Tahoma"/>
            <charset val="1"/>
          </rPr>
          <t xml:space="preserve">This is taken from the ensuing budget year. </t>
        </r>
      </text>
    </comment>
    <comment ref="P20" authorId="0" shapeId="0" xr:uid="{F3B2412F-9E2F-45FA-B98A-EDD3D965574E}">
      <text>
        <r>
          <rPr>
            <sz val="9"/>
            <color indexed="81"/>
            <rFont val="Tahoma"/>
            <family val="2"/>
          </rPr>
          <t>This amount is using the ensuing appropriation times the max 75%</t>
        </r>
      </text>
    </comment>
    <comment ref="P24" authorId="0" shapeId="0" xr:uid="{21CF20D9-8BDB-4D81-B153-ABCDE1A54ED7}">
      <text>
        <r>
          <rPr>
            <sz val="9"/>
            <color indexed="81"/>
            <rFont val="Tahoma"/>
            <family val="2"/>
          </rPr>
          <t>The SAO Recommends reviewing both max cash reserve amounts in order to ensure compliance with N.D.C.C 57-15-27</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DD9F84B-3583-4A02-A2A8-5C357123D30F}">
      <text>
        <r>
          <rPr>
            <sz val="9"/>
            <color indexed="81"/>
            <rFont val="Tahoma"/>
            <family val="2"/>
          </rPr>
          <t>This cell is normally left blank.</t>
        </r>
      </text>
    </comment>
    <comment ref="E47" authorId="1" shapeId="0" xr:uid="{37A565F2-3B29-4D54-B17F-C6D495745794}">
      <text>
        <r>
          <rPr>
            <b/>
            <sz val="9"/>
            <color indexed="81"/>
            <rFont val="Tahoma"/>
            <charset val="1"/>
          </rPr>
          <t>Update formula if not using column D.</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1E1D070F-5347-4E7E-952E-DADD51341EE8}">
      <text>
        <r>
          <rPr>
            <sz val="9"/>
            <color indexed="81"/>
            <rFont val="Tahoma"/>
            <charset val="1"/>
          </rPr>
          <t>This is taken from the current budget year that the entity is currently in and not what the entity is budgeting for the upcoming year.</t>
        </r>
      </text>
    </comment>
    <comment ref="P11" authorId="0" shapeId="0" xr:uid="{2FC086C4-70F6-4638-954B-3C605844254E}">
      <text>
        <r>
          <rPr>
            <sz val="9"/>
            <color indexed="81"/>
            <rFont val="Tahoma"/>
            <charset val="1"/>
          </rPr>
          <t xml:space="preserve">This is taken from the current budget year that the entity is currently in and not what the entity is budgeting for the upcoming year.
</t>
        </r>
      </text>
    </comment>
    <comment ref="P14" authorId="0" shapeId="0" xr:uid="{983FFE9E-A89B-429C-BFED-D09D003C3A53}">
      <text>
        <r>
          <rPr>
            <sz val="9"/>
            <color indexed="81"/>
            <rFont val="Tahoma"/>
            <family val="2"/>
          </rPr>
          <t>This max amount is using the current appropriation times the max 75%</t>
        </r>
      </text>
    </comment>
    <comment ref="P16" authorId="0" shapeId="0" xr:uid="{6DA5B090-0090-4B5B-ADC9-0FD8E07E47D9}">
      <text>
        <r>
          <rPr>
            <sz val="9"/>
            <color indexed="81"/>
            <rFont val="Tahoma"/>
            <charset val="1"/>
          </rPr>
          <t xml:space="preserve">This is taken from the ensuing budget year </t>
        </r>
      </text>
    </comment>
    <comment ref="P17" authorId="0" shapeId="0" xr:uid="{E258BAD6-AA44-42FD-9847-2100C6A624A4}">
      <text>
        <r>
          <rPr>
            <sz val="9"/>
            <color indexed="81"/>
            <rFont val="Tahoma"/>
            <charset val="1"/>
          </rPr>
          <t xml:space="preserve">This is taken from the ensuing budget year. </t>
        </r>
      </text>
    </comment>
    <comment ref="P20" authorId="0" shapeId="0" xr:uid="{AEE62E64-60C9-4934-9B93-8F55C6759A54}">
      <text>
        <r>
          <rPr>
            <sz val="9"/>
            <color indexed="81"/>
            <rFont val="Tahoma"/>
            <family val="2"/>
          </rPr>
          <t>This amount is using the ensuing appropriation times the max 75%</t>
        </r>
      </text>
    </comment>
    <comment ref="P24" authorId="0" shapeId="0" xr:uid="{DE7C55E6-CB21-4896-967A-2219F0E66BD7}">
      <text>
        <r>
          <rPr>
            <sz val="9"/>
            <color indexed="81"/>
            <rFont val="Tahoma"/>
            <family val="2"/>
          </rPr>
          <t>The SAO Recommends reviewing both max cash reserve amounts in order to ensure compliance with N.D.C.C 57-15-27</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BAB64DC4-AEC2-4668-9636-EEE85CCD1643}">
      <text>
        <r>
          <rPr>
            <sz val="9"/>
            <color indexed="81"/>
            <rFont val="Tahoma"/>
            <family val="2"/>
          </rPr>
          <t>This cell is normally left blank.</t>
        </r>
      </text>
    </comment>
    <comment ref="E47" authorId="1" shapeId="0" xr:uid="{C91FE51C-3ECE-4432-87AE-9E7CB3D1CB6B}">
      <text>
        <r>
          <rPr>
            <b/>
            <sz val="9"/>
            <color indexed="81"/>
            <rFont val="Tahoma"/>
            <charset val="1"/>
          </rPr>
          <t>Update formula if not using column D.</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4AD702A9-5E10-45A6-8D7D-FFC58130A9F0}">
      <text>
        <r>
          <rPr>
            <sz val="9"/>
            <color indexed="81"/>
            <rFont val="Tahoma"/>
            <charset val="1"/>
          </rPr>
          <t>This is taken from the current budget year that the entity is currently in and not what the entity is budgeting for the upcoming year.</t>
        </r>
      </text>
    </comment>
    <comment ref="P11" authorId="0" shapeId="0" xr:uid="{DD760DA3-58A3-4B16-ACE3-D43D44678D5F}">
      <text>
        <r>
          <rPr>
            <sz val="9"/>
            <color indexed="81"/>
            <rFont val="Tahoma"/>
            <charset val="1"/>
          </rPr>
          <t xml:space="preserve">This is taken from the current budget year that the entity is currently in and not what the entity is budgeting for the upcoming year.
</t>
        </r>
      </text>
    </comment>
    <comment ref="P14" authorId="0" shapeId="0" xr:uid="{A464F956-4B34-40D0-B959-493EBE91E652}">
      <text>
        <r>
          <rPr>
            <sz val="9"/>
            <color indexed="81"/>
            <rFont val="Tahoma"/>
            <family val="2"/>
          </rPr>
          <t>This max amount is using the current appropriation times the max 75%</t>
        </r>
      </text>
    </comment>
    <comment ref="P16" authorId="0" shapeId="0" xr:uid="{B596BA3C-C42D-4033-A0E6-8C60A910C678}">
      <text>
        <r>
          <rPr>
            <sz val="9"/>
            <color indexed="81"/>
            <rFont val="Tahoma"/>
            <charset val="1"/>
          </rPr>
          <t xml:space="preserve">This is taken from the ensuing budget year </t>
        </r>
      </text>
    </comment>
    <comment ref="P17" authorId="0" shapeId="0" xr:uid="{FBD26161-8FE3-4E09-980B-2F22013F11DD}">
      <text>
        <r>
          <rPr>
            <sz val="9"/>
            <color indexed="81"/>
            <rFont val="Tahoma"/>
            <charset val="1"/>
          </rPr>
          <t xml:space="preserve">This is taken from the ensuing budget year. </t>
        </r>
      </text>
    </comment>
    <comment ref="P20" authorId="0" shapeId="0" xr:uid="{84DB1B20-C951-492D-A5AC-9E675AC7EBDE}">
      <text>
        <r>
          <rPr>
            <sz val="9"/>
            <color indexed="81"/>
            <rFont val="Tahoma"/>
            <family val="2"/>
          </rPr>
          <t>This amount is using the ensuing appropriation times the max 75%</t>
        </r>
      </text>
    </comment>
    <comment ref="P24" authorId="0" shapeId="0" xr:uid="{5F51B26A-FC85-40B3-9440-691A8660FCD3}">
      <text>
        <r>
          <rPr>
            <sz val="9"/>
            <color indexed="81"/>
            <rFont val="Tahoma"/>
            <family val="2"/>
          </rPr>
          <t>The SAO Recommends reviewing both max cash reserve amounts in order to ensure compliance with N.D.C.C 57-15-27</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6A792C8-289C-4FBA-952D-163BFCD3E2BD}">
      <text>
        <r>
          <rPr>
            <sz val="9"/>
            <color indexed="81"/>
            <rFont val="Tahoma"/>
            <family val="2"/>
          </rPr>
          <t>This cell is normally left blank.</t>
        </r>
      </text>
    </comment>
    <comment ref="E47" authorId="1" shapeId="0" xr:uid="{75E8A234-9728-4FFE-B00C-4563DB88B817}">
      <text>
        <r>
          <rPr>
            <b/>
            <sz val="9"/>
            <color indexed="81"/>
            <rFont val="Tahoma"/>
            <charset val="1"/>
          </rPr>
          <t>Update formula if not using column D.</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3532CAB7-4BD9-41A8-BD51-0ABAC457316E}">
      <text>
        <r>
          <rPr>
            <sz val="9"/>
            <color indexed="81"/>
            <rFont val="Tahoma"/>
            <charset val="1"/>
          </rPr>
          <t>This is taken from the current budget year that the entity is currently in and not what the entity is budgeting for the upcoming year.</t>
        </r>
      </text>
    </comment>
    <comment ref="P11" authorId="0" shapeId="0" xr:uid="{43347BCB-DDA8-4A86-B1CE-3C5CACDB8399}">
      <text>
        <r>
          <rPr>
            <sz val="9"/>
            <color indexed="81"/>
            <rFont val="Tahoma"/>
            <charset val="1"/>
          </rPr>
          <t xml:space="preserve">This is taken from the current budget year that the entity is currently in and not what the entity is budgeting for the upcoming year.
</t>
        </r>
      </text>
    </comment>
    <comment ref="P14" authorId="0" shapeId="0" xr:uid="{9B170D6C-E792-465B-9CCD-F50C32C77734}">
      <text>
        <r>
          <rPr>
            <sz val="9"/>
            <color indexed="81"/>
            <rFont val="Tahoma"/>
            <family val="2"/>
          </rPr>
          <t>This max amount is using the current appropriation times the max 75%</t>
        </r>
      </text>
    </comment>
    <comment ref="P16" authorId="0" shapeId="0" xr:uid="{8D7D3748-CBED-421A-8393-9917948CAF94}">
      <text>
        <r>
          <rPr>
            <sz val="9"/>
            <color indexed="81"/>
            <rFont val="Tahoma"/>
            <charset val="1"/>
          </rPr>
          <t xml:space="preserve">This is taken from the ensuing budget year </t>
        </r>
      </text>
    </comment>
    <comment ref="P17" authorId="0" shapeId="0" xr:uid="{808DD4C4-ED9F-4A5D-BC05-D7473AA80781}">
      <text>
        <r>
          <rPr>
            <sz val="9"/>
            <color indexed="81"/>
            <rFont val="Tahoma"/>
            <charset val="1"/>
          </rPr>
          <t xml:space="preserve">This is taken from the ensuing budget year. </t>
        </r>
      </text>
    </comment>
    <comment ref="P20" authorId="0" shapeId="0" xr:uid="{FE516BC7-92DA-48F3-873C-15DD128B7BC5}">
      <text>
        <r>
          <rPr>
            <sz val="9"/>
            <color indexed="81"/>
            <rFont val="Tahoma"/>
            <family val="2"/>
          </rPr>
          <t>This amount is using the ensuing appropriation times the max 75%</t>
        </r>
      </text>
    </comment>
    <comment ref="P24" authorId="0" shapeId="0" xr:uid="{CB425D0A-D464-4679-B41C-0A860953664D}">
      <text>
        <r>
          <rPr>
            <sz val="9"/>
            <color indexed="81"/>
            <rFont val="Tahoma"/>
            <family val="2"/>
          </rPr>
          <t>The SAO Recommends reviewing both max cash reserve amounts in order to ensure compliance with N.D.C.C 57-15-27</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3C3C967C-C5FD-4E7C-837F-065C2382A8ED}">
      <text>
        <r>
          <rPr>
            <sz val="9"/>
            <color indexed="81"/>
            <rFont val="Tahoma"/>
            <family val="2"/>
          </rPr>
          <t>This cell is normally left blank.</t>
        </r>
      </text>
    </comment>
    <comment ref="E47" authorId="1" shapeId="0" xr:uid="{BC80BDCA-9269-4551-8706-B931955B7317}">
      <text>
        <r>
          <rPr>
            <b/>
            <sz val="9"/>
            <color indexed="81"/>
            <rFont val="Tahoma"/>
            <charset val="1"/>
          </rPr>
          <t>Update formula if not using column D.</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91496949-872F-4923-A599-7BF8F72A2C5C}">
      <text>
        <r>
          <rPr>
            <sz val="9"/>
            <color indexed="81"/>
            <rFont val="Tahoma"/>
            <charset val="1"/>
          </rPr>
          <t>This is taken from the current budget year that the entity is currently in and not what the entity is budgeting for the upcoming year.</t>
        </r>
      </text>
    </comment>
    <comment ref="P11" authorId="0" shapeId="0" xr:uid="{99B41D3E-2588-4A02-9898-E7B5687519AF}">
      <text>
        <r>
          <rPr>
            <sz val="9"/>
            <color indexed="81"/>
            <rFont val="Tahoma"/>
            <charset val="1"/>
          </rPr>
          <t xml:space="preserve">This is taken from the current budget year that the entity is currently in and not what the entity is budgeting for the upcoming year.
</t>
        </r>
      </text>
    </comment>
    <comment ref="P14" authorId="0" shapeId="0" xr:uid="{5B28A5EC-E270-4C71-8C3A-D37FC2A72743}">
      <text>
        <r>
          <rPr>
            <sz val="9"/>
            <color indexed="81"/>
            <rFont val="Tahoma"/>
            <family val="2"/>
          </rPr>
          <t>This max amount is using the current appropriation times the max 75%</t>
        </r>
      </text>
    </comment>
    <comment ref="P16" authorId="0" shapeId="0" xr:uid="{0ADF1649-09E4-4307-B41B-C42AD248F60D}">
      <text>
        <r>
          <rPr>
            <sz val="9"/>
            <color indexed="81"/>
            <rFont val="Tahoma"/>
            <charset val="1"/>
          </rPr>
          <t xml:space="preserve">This is taken from the ensuing budget year </t>
        </r>
      </text>
    </comment>
    <comment ref="P17" authorId="0" shapeId="0" xr:uid="{D096DF10-C03E-4451-9E8C-43687B79A3EA}">
      <text>
        <r>
          <rPr>
            <sz val="9"/>
            <color indexed="81"/>
            <rFont val="Tahoma"/>
            <charset val="1"/>
          </rPr>
          <t xml:space="preserve">This is taken from the ensuing budget year. </t>
        </r>
      </text>
    </comment>
    <comment ref="P20" authorId="0" shapeId="0" xr:uid="{253D75CF-C73A-4FDD-AE0E-EDED38BAEE8B}">
      <text>
        <r>
          <rPr>
            <sz val="9"/>
            <color indexed="81"/>
            <rFont val="Tahoma"/>
            <family val="2"/>
          </rPr>
          <t>This amount is using the ensuing appropriation times the max 75%</t>
        </r>
      </text>
    </comment>
    <comment ref="P24" authorId="0" shapeId="0" xr:uid="{BE05BA40-B490-4A7A-8E19-0E8FDAD33852}">
      <text>
        <r>
          <rPr>
            <sz val="9"/>
            <color indexed="81"/>
            <rFont val="Tahoma"/>
            <family val="2"/>
          </rPr>
          <t>The SAO Recommends reviewing both max cash reserve amounts in order to ensure compliance with N.D.C.C 57-15-27</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CF0BD8B3-398E-4D46-865F-54F304AE5716}">
      <text>
        <r>
          <rPr>
            <sz val="9"/>
            <color indexed="81"/>
            <rFont val="Tahoma"/>
            <family val="2"/>
          </rPr>
          <t>This cell is normally left blank.</t>
        </r>
      </text>
    </comment>
    <comment ref="E47" authorId="1" shapeId="0" xr:uid="{5B1FD515-4C44-4449-A1D5-09BEE093ED60}">
      <text>
        <r>
          <rPr>
            <b/>
            <sz val="9"/>
            <color indexed="81"/>
            <rFont val="Tahoma"/>
            <charset val="1"/>
          </rPr>
          <t>Update formula if not using column D.</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9688AF9D-6465-4595-A99C-4014133FA06A}">
      <text>
        <r>
          <rPr>
            <sz val="9"/>
            <color indexed="81"/>
            <rFont val="Tahoma"/>
            <family val="2"/>
          </rPr>
          <t xml:space="preserve">Increase this number if an option for voter approval is available and obtained. </t>
        </r>
      </text>
    </comment>
    <comment ref="P10" authorId="0" shapeId="0" xr:uid="{51443F7E-BE02-4796-AE9C-8F7F7A910DD5}">
      <text>
        <r>
          <rPr>
            <sz val="9"/>
            <color indexed="81"/>
            <rFont val="Tahoma"/>
            <charset val="1"/>
          </rPr>
          <t>This is taken from the current budget year that the entity is currently in and not what the entity is budgeting for the upcoming year.</t>
        </r>
      </text>
    </comment>
    <comment ref="P11" authorId="0" shapeId="0" xr:uid="{EC9A665C-5683-45BE-A01C-AAD574E2DC16}">
      <text>
        <r>
          <rPr>
            <sz val="9"/>
            <color indexed="81"/>
            <rFont val="Tahoma"/>
            <charset val="1"/>
          </rPr>
          <t xml:space="preserve">This is taken from the current budget year that the entity is currently in and not what the entity is budgeting for the upcoming year.
</t>
        </r>
      </text>
    </comment>
    <comment ref="P14" authorId="0" shapeId="0" xr:uid="{0031364E-E1AB-47BF-8E58-7A1E22C574ED}">
      <text>
        <r>
          <rPr>
            <sz val="9"/>
            <color indexed="81"/>
            <rFont val="Tahoma"/>
            <family val="2"/>
          </rPr>
          <t>This max amount is using the current appropriation times the max 75%</t>
        </r>
      </text>
    </comment>
    <comment ref="P16" authorId="0" shapeId="0" xr:uid="{2ADF9D83-7ABA-4E88-8E46-6CA792E27F7A}">
      <text>
        <r>
          <rPr>
            <sz val="9"/>
            <color indexed="81"/>
            <rFont val="Tahoma"/>
            <charset val="1"/>
          </rPr>
          <t xml:space="preserve">This is taken from the ensuing budget year </t>
        </r>
      </text>
    </comment>
    <comment ref="P17" authorId="0" shapeId="0" xr:uid="{F64A6AE6-320C-4981-938C-64978C15780F}">
      <text>
        <r>
          <rPr>
            <sz val="9"/>
            <color indexed="81"/>
            <rFont val="Tahoma"/>
            <charset val="1"/>
          </rPr>
          <t xml:space="preserve">This is taken from the ensuing budget year. </t>
        </r>
      </text>
    </comment>
    <comment ref="P20" authorId="0" shapeId="0" xr:uid="{635FDC30-F02A-419C-9F0D-98C4B3654FF2}">
      <text>
        <r>
          <rPr>
            <sz val="9"/>
            <color indexed="81"/>
            <rFont val="Tahoma"/>
            <family val="2"/>
          </rPr>
          <t>This amount is using the ensuing appropriation times the max 75%</t>
        </r>
      </text>
    </comment>
    <comment ref="P24" authorId="0" shapeId="0" xr:uid="{ABBCC68B-213B-4805-A58B-EFF136828509}">
      <text>
        <r>
          <rPr>
            <sz val="9"/>
            <color indexed="81"/>
            <rFont val="Tahoma"/>
            <family val="2"/>
          </rPr>
          <t>The SAO Recommends reviewing both max cash reserve amounts in order to ensure compliance with N.D.C.C 57-15-27</t>
        </r>
      </text>
    </comment>
    <comment ref="K30" authorId="0" shapeId="0" xr:uid="{8C98146E-215F-4243-9501-5EA8C7FC593C}">
      <text>
        <r>
          <rPr>
            <sz val="9"/>
            <color indexed="81"/>
            <rFont val="Tahoma"/>
            <family val="2"/>
          </rPr>
          <t>Delete Box if Max Levy is not applicable</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FF9EAE2-8A08-430D-8D0B-286ADD464CBD}">
      <text>
        <r>
          <rPr>
            <sz val="9"/>
            <color indexed="81"/>
            <rFont val="Tahoma"/>
            <family val="2"/>
          </rPr>
          <t>This cell is normally left blank.</t>
        </r>
      </text>
    </comment>
    <comment ref="E58" authorId="1" shapeId="0" xr:uid="{7D1A6E27-3E1D-4705-AC6F-BBDE25C86473}">
      <text>
        <r>
          <rPr>
            <b/>
            <sz val="9"/>
            <color indexed="81"/>
            <rFont val="Tahoma"/>
            <charset val="1"/>
          </rPr>
          <t>Update formula if not using column D.</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E8BBEFB5-D218-4ED9-8866-2DBE196EAA83}">
      <text>
        <r>
          <rPr>
            <sz val="9"/>
            <color indexed="81"/>
            <rFont val="Tahoma"/>
            <family val="2"/>
          </rPr>
          <t xml:space="preserve">Increase this number if an option for voter approval is available and obtained. </t>
        </r>
      </text>
    </comment>
    <comment ref="P10" authorId="0" shapeId="0" xr:uid="{03DFCE7A-559E-48BC-B415-55123FAC09CF}">
      <text>
        <r>
          <rPr>
            <sz val="9"/>
            <color indexed="81"/>
            <rFont val="Tahoma"/>
            <charset val="1"/>
          </rPr>
          <t>This is taken from the current budget year that the entity is currently in and not what the entity is budgeting for the upcoming year.</t>
        </r>
      </text>
    </comment>
    <comment ref="P11" authorId="0" shapeId="0" xr:uid="{5196518B-907B-4C76-A680-A8C2594132B8}">
      <text>
        <r>
          <rPr>
            <sz val="9"/>
            <color indexed="81"/>
            <rFont val="Tahoma"/>
            <charset val="1"/>
          </rPr>
          <t xml:space="preserve">This is taken from the current budget year that the entity is currently in and not what the entity is budgeting for the upcoming year.
</t>
        </r>
      </text>
    </comment>
    <comment ref="P14" authorId="0" shapeId="0" xr:uid="{8872F346-8C50-4484-89F7-D516DA628C75}">
      <text>
        <r>
          <rPr>
            <sz val="9"/>
            <color indexed="81"/>
            <rFont val="Tahoma"/>
            <family val="2"/>
          </rPr>
          <t>This max amount is using the current appropriation times the max 75%</t>
        </r>
      </text>
    </comment>
    <comment ref="P16" authorId="0" shapeId="0" xr:uid="{55C342F3-7295-4095-B8FD-1648744ADEAF}">
      <text>
        <r>
          <rPr>
            <sz val="9"/>
            <color indexed="81"/>
            <rFont val="Tahoma"/>
            <charset val="1"/>
          </rPr>
          <t xml:space="preserve">This is taken from the ensuing budget year </t>
        </r>
      </text>
    </comment>
    <comment ref="P17" authorId="0" shapeId="0" xr:uid="{DEB04EA9-F782-42D4-A29B-8D0525644E16}">
      <text>
        <r>
          <rPr>
            <sz val="9"/>
            <color indexed="81"/>
            <rFont val="Tahoma"/>
            <charset val="1"/>
          </rPr>
          <t xml:space="preserve">This is taken from the ensuing budget year. </t>
        </r>
      </text>
    </comment>
    <comment ref="P20" authorId="0" shapeId="0" xr:uid="{EDC2F3BD-23A6-48D9-A729-4BE5CD27DADB}">
      <text>
        <r>
          <rPr>
            <sz val="9"/>
            <color indexed="81"/>
            <rFont val="Tahoma"/>
            <family val="2"/>
          </rPr>
          <t>This amount is using the ensuing appropriation times the max 75%</t>
        </r>
      </text>
    </comment>
    <comment ref="P24" authorId="0" shapeId="0" xr:uid="{1C11FF39-837C-464E-8549-B1C7ACA08313}">
      <text>
        <r>
          <rPr>
            <sz val="9"/>
            <color indexed="81"/>
            <rFont val="Tahoma"/>
            <family val="2"/>
          </rPr>
          <t>The SAO Recommends reviewing both max cash reserve amounts in order to ensure compliance with N.D.C.C 57-15-27</t>
        </r>
      </text>
    </comment>
    <comment ref="K30" authorId="0" shapeId="0" xr:uid="{5D8DF2DD-EA94-4F6D-B9AA-F72434C064F5}">
      <text>
        <r>
          <rPr>
            <sz val="9"/>
            <color indexed="81"/>
            <rFont val="Tahoma"/>
            <family val="2"/>
          </rPr>
          <t>Delete Box if Max Levy is not applicable</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A8A18E56-A237-40C5-82AC-E742ACFCD3A2}">
      <text>
        <r>
          <rPr>
            <sz val="9"/>
            <color indexed="81"/>
            <rFont val="Tahoma"/>
            <family val="2"/>
          </rPr>
          <t>This cell is normally left blank.</t>
        </r>
      </text>
    </comment>
    <comment ref="E58" authorId="1" shapeId="0" xr:uid="{502C3136-1169-410F-9583-8B7687DBBB4D}">
      <text>
        <r>
          <rPr>
            <b/>
            <sz val="9"/>
            <color indexed="81"/>
            <rFont val="Tahoma"/>
            <charset val="1"/>
          </rPr>
          <t>Update formula if not using column D.</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550AD046-D803-415F-B3CF-7109CDF3859C}">
      <text>
        <r>
          <rPr>
            <sz val="9"/>
            <color indexed="81"/>
            <rFont val="Tahoma"/>
            <family val="2"/>
          </rPr>
          <t xml:space="preserve">Increase this number if an option for voter approval is available and obtained. </t>
        </r>
      </text>
    </comment>
    <comment ref="P10" authorId="0" shapeId="0" xr:uid="{F9219BA7-E17D-499B-91AF-C472416C2ECB}">
      <text>
        <r>
          <rPr>
            <sz val="9"/>
            <color indexed="81"/>
            <rFont val="Tahoma"/>
            <charset val="1"/>
          </rPr>
          <t>This is taken from the current budget year that the entity is currently in and not what the entity is budgeting for the upcoming year.</t>
        </r>
      </text>
    </comment>
    <comment ref="P11" authorId="0" shapeId="0" xr:uid="{9A64BF2F-78BF-455A-85B1-2C371E916606}">
      <text>
        <r>
          <rPr>
            <sz val="9"/>
            <color indexed="81"/>
            <rFont val="Tahoma"/>
            <charset val="1"/>
          </rPr>
          <t xml:space="preserve">This is taken from the current budget year that the entity is currently in and not what the entity is budgeting for the upcoming year.
</t>
        </r>
      </text>
    </comment>
    <comment ref="P14" authorId="0" shapeId="0" xr:uid="{82D0C884-4E59-4A39-A21E-6D2D7FB93349}">
      <text>
        <r>
          <rPr>
            <sz val="9"/>
            <color indexed="81"/>
            <rFont val="Tahoma"/>
            <family val="2"/>
          </rPr>
          <t>This max amount is using the current appropriation times the max 75%</t>
        </r>
      </text>
    </comment>
    <comment ref="P16" authorId="0" shapeId="0" xr:uid="{90035340-BF2F-4DB8-A855-7D088BBE7465}">
      <text>
        <r>
          <rPr>
            <sz val="9"/>
            <color indexed="81"/>
            <rFont val="Tahoma"/>
            <charset val="1"/>
          </rPr>
          <t xml:space="preserve">This is taken from the ensuing budget year </t>
        </r>
      </text>
    </comment>
    <comment ref="P17" authorId="0" shapeId="0" xr:uid="{5D3C58AD-1EA6-48A8-8FAE-C56A62A97467}">
      <text>
        <r>
          <rPr>
            <sz val="9"/>
            <color indexed="81"/>
            <rFont val="Tahoma"/>
            <charset val="1"/>
          </rPr>
          <t xml:space="preserve">This is taken from the ensuing budget year. </t>
        </r>
      </text>
    </comment>
    <comment ref="P20" authorId="0" shapeId="0" xr:uid="{751EAE60-4969-49BE-85C1-8C4932957F20}">
      <text>
        <r>
          <rPr>
            <sz val="9"/>
            <color indexed="81"/>
            <rFont val="Tahoma"/>
            <family val="2"/>
          </rPr>
          <t>This amount is using the ensuing appropriation times the max 75%</t>
        </r>
      </text>
    </comment>
    <comment ref="P24" authorId="0" shapeId="0" xr:uid="{9C01066B-8F70-45CF-986F-D5DFC5E8951A}">
      <text>
        <r>
          <rPr>
            <sz val="9"/>
            <color indexed="81"/>
            <rFont val="Tahoma"/>
            <family val="2"/>
          </rPr>
          <t>The SAO Recommends reviewing both max cash reserve amounts in order to ensure compliance with N.D.C.C 57-15-27</t>
        </r>
      </text>
    </comment>
    <comment ref="K30" authorId="0" shapeId="0" xr:uid="{8C45F3A1-F5EC-4706-9A32-C5AEE8CC8B63}">
      <text>
        <r>
          <rPr>
            <sz val="9"/>
            <color indexed="81"/>
            <rFont val="Tahoma"/>
            <family val="2"/>
          </rPr>
          <t>Delete Box if Max Levy is not applicable</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39BD0D62-E2D6-486D-929B-B45241E48704}">
      <text>
        <r>
          <rPr>
            <sz val="9"/>
            <color indexed="81"/>
            <rFont val="Tahoma"/>
            <family val="2"/>
          </rPr>
          <t>This cell is normally left blank.</t>
        </r>
      </text>
    </comment>
    <comment ref="E58" authorId="1" shapeId="0" xr:uid="{54104993-9A4B-49F7-8345-302B17BD3BC8}">
      <text>
        <r>
          <rPr>
            <b/>
            <sz val="9"/>
            <color indexed="81"/>
            <rFont val="Tahoma"/>
            <charset val="1"/>
          </rPr>
          <t>Update formula if not using column D.</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A23E26A3-8DA4-4FA9-8AE0-6B2BE672F7CB}">
      <text>
        <r>
          <rPr>
            <sz val="9"/>
            <color indexed="81"/>
            <rFont val="Tahoma"/>
            <family val="2"/>
          </rPr>
          <t xml:space="preserve">Increase this number if an option for voter approval is available and obtained. </t>
        </r>
      </text>
    </comment>
    <comment ref="P10" authorId="0" shapeId="0" xr:uid="{456BDBFB-8656-4633-826F-1E3D06FA3258}">
      <text>
        <r>
          <rPr>
            <sz val="9"/>
            <color indexed="81"/>
            <rFont val="Tahoma"/>
            <charset val="1"/>
          </rPr>
          <t>This is taken from the current budget year that the entity is currently in and not what the entity is budgeting for the upcoming year.</t>
        </r>
      </text>
    </comment>
    <comment ref="P11" authorId="0" shapeId="0" xr:uid="{ACFD5F14-A391-4860-B0E4-D26C6347AFF3}">
      <text>
        <r>
          <rPr>
            <sz val="9"/>
            <color indexed="81"/>
            <rFont val="Tahoma"/>
            <charset val="1"/>
          </rPr>
          <t xml:space="preserve">This is taken from the current budget year that the entity is currently in and not what the entity is budgeting for the upcoming year.
</t>
        </r>
      </text>
    </comment>
    <comment ref="P14" authorId="0" shapeId="0" xr:uid="{0C723E00-6490-459A-859F-21C42DF33990}">
      <text>
        <r>
          <rPr>
            <sz val="9"/>
            <color indexed="81"/>
            <rFont val="Tahoma"/>
            <family val="2"/>
          </rPr>
          <t>This max amount is using the current appropriation times the max 75%</t>
        </r>
      </text>
    </comment>
    <comment ref="P16" authorId="0" shapeId="0" xr:uid="{9CAF6A2A-AAAB-4FC5-BF30-CC78719A6EC2}">
      <text>
        <r>
          <rPr>
            <sz val="9"/>
            <color indexed="81"/>
            <rFont val="Tahoma"/>
            <charset val="1"/>
          </rPr>
          <t xml:space="preserve">This is taken from the ensuing budget year </t>
        </r>
      </text>
    </comment>
    <comment ref="P17" authorId="0" shapeId="0" xr:uid="{4DBE6DAD-FF2A-416A-B2F4-98C46A7CD59B}">
      <text>
        <r>
          <rPr>
            <sz val="9"/>
            <color indexed="81"/>
            <rFont val="Tahoma"/>
            <charset val="1"/>
          </rPr>
          <t xml:space="preserve">This is taken from the ensuing budget year. </t>
        </r>
      </text>
    </comment>
    <comment ref="P20" authorId="0" shapeId="0" xr:uid="{F8C8F6FD-2E73-4E53-AB7D-104EFB648FFB}">
      <text>
        <r>
          <rPr>
            <sz val="9"/>
            <color indexed="81"/>
            <rFont val="Tahoma"/>
            <family val="2"/>
          </rPr>
          <t>This amount is using the ensuing appropriation times the max 75%</t>
        </r>
      </text>
    </comment>
    <comment ref="P24" authorId="0" shapeId="0" xr:uid="{46755714-8D59-4B98-85A3-EE6DBA9CDC65}">
      <text>
        <r>
          <rPr>
            <sz val="9"/>
            <color indexed="81"/>
            <rFont val="Tahoma"/>
            <family val="2"/>
          </rPr>
          <t>The SAO Recommends reviewing both max cash reserve amounts in order to ensure compliance with N.D.C.C 57-15-27</t>
        </r>
      </text>
    </comment>
    <comment ref="K30" authorId="0" shapeId="0" xr:uid="{E34ECE2D-629E-4D0D-AE3B-26F059A49A01}">
      <text>
        <r>
          <rPr>
            <sz val="9"/>
            <color indexed="81"/>
            <rFont val="Tahoma"/>
            <family val="2"/>
          </rPr>
          <t>Delete Box if Max Levy is not applicable</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DED0169F-DD5F-4C93-BFEA-575D520536BD}">
      <text>
        <r>
          <rPr>
            <sz val="9"/>
            <color indexed="81"/>
            <rFont val="Tahoma"/>
            <family val="2"/>
          </rPr>
          <t>This cell is normally left blank.</t>
        </r>
      </text>
    </comment>
    <comment ref="E58" authorId="1" shapeId="0" xr:uid="{60A1D292-CCFB-455D-897E-F9451E8DA9D5}">
      <text>
        <r>
          <rPr>
            <b/>
            <sz val="9"/>
            <color indexed="81"/>
            <rFont val="Tahoma"/>
            <charset val="1"/>
          </rPr>
          <t>Update formula if not using column D.</t>
        </r>
      </text>
    </comment>
  </commentList>
</comments>
</file>

<file path=xl/comments6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BB76E076-6250-4440-B62D-5D0DF1595004}">
      <text>
        <r>
          <rPr>
            <sz val="9"/>
            <color indexed="81"/>
            <rFont val="Tahoma"/>
            <family val="2"/>
          </rPr>
          <t xml:space="preserve">Increase this number if an option for voter approval is available and obtained. </t>
        </r>
      </text>
    </comment>
    <comment ref="P10" authorId="0" shapeId="0" xr:uid="{CCFFC058-DEC7-4CD8-9841-B184B93E0F76}">
      <text>
        <r>
          <rPr>
            <sz val="9"/>
            <color indexed="81"/>
            <rFont val="Tahoma"/>
            <charset val="1"/>
          </rPr>
          <t>This is taken from the current budget year that the entity is currently in and not what the entity is budgeting for the upcoming year.</t>
        </r>
      </text>
    </comment>
    <comment ref="P11" authorId="0" shapeId="0" xr:uid="{E1CCE353-A828-4FE6-A710-CB7B92649077}">
      <text>
        <r>
          <rPr>
            <sz val="9"/>
            <color indexed="81"/>
            <rFont val="Tahoma"/>
            <charset val="1"/>
          </rPr>
          <t xml:space="preserve">This is taken from the current budget year that the entity is currently in and not what the entity is budgeting for the upcoming year.
</t>
        </r>
      </text>
    </comment>
    <comment ref="P14" authorId="0" shapeId="0" xr:uid="{13BE85FF-239F-4135-A673-B7D58860FF57}">
      <text>
        <r>
          <rPr>
            <sz val="9"/>
            <color indexed="81"/>
            <rFont val="Tahoma"/>
            <family val="2"/>
          </rPr>
          <t>This max amount is using the current appropriation times the max 75%</t>
        </r>
      </text>
    </comment>
    <comment ref="P16" authorId="0" shapeId="0" xr:uid="{E92C12A0-9507-4D7F-874E-4D85FD48E26E}">
      <text>
        <r>
          <rPr>
            <sz val="9"/>
            <color indexed="81"/>
            <rFont val="Tahoma"/>
            <charset val="1"/>
          </rPr>
          <t xml:space="preserve">This is taken from the ensuing budget year </t>
        </r>
      </text>
    </comment>
    <comment ref="P17" authorId="0" shapeId="0" xr:uid="{8094A2DB-9691-41E5-B274-A8BE602AE045}">
      <text>
        <r>
          <rPr>
            <sz val="9"/>
            <color indexed="81"/>
            <rFont val="Tahoma"/>
            <charset val="1"/>
          </rPr>
          <t xml:space="preserve">This is taken from the ensuing budget year. </t>
        </r>
      </text>
    </comment>
    <comment ref="P20" authorId="0" shapeId="0" xr:uid="{0E1E15C7-E24A-4999-A4DD-9859FFC05960}">
      <text>
        <r>
          <rPr>
            <sz val="9"/>
            <color indexed="81"/>
            <rFont val="Tahoma"/>
            <family val="2"/>
          </rPr>
          <t>This amount is using the ensuing appropriation times the max 75%</t>
        </r>
      </text>
    </comment>
    <comment ref="P24" authorId="0" shapeId="0" xr:uid="{39A231D9-430A-4075-AD29-6A92D1163EDD}">
      <text>
        <r>
          <rPr>
            <sz val="9"/>
            <color indexed="81"/>
            <rFont val="Tahoma"/>
            <family val="2"/>
          </rPr>
          <t>The SAO Recommends reviewing both max cash reserve amounts in order to ensure compliance with N.D.C.C 57-15-27</t>
        </r>
      </text>
    </comment>
    <comment ref="K30" authorId="0" shapeId="0" xr:uid="{5BE2855B-33B8-4FC5-8C3C-0BB1EB74907E}">
      <text>
        <r>
          <rPr>
            <sz val="9"/>
            <color indexed="81"/>
            <rFont val="Tahoma"/>
            <family val="2"/>
          </rPr>
          <t>Delete Box if Max Levy is not applicable</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9F96C7B-986D-4AD3-9312-C0C6E69BBCB0}">
      <text>
        <r>
          <rPr>
            <sz val="9"/>
            <color indexed="81"/>
            <rFont val="Tahoma"/>
            <family val="2"/>
          </rPr>
          <t>This cell is normally left blank.</t>
        </r>
      </text>
    </comment>
    <comment ref="E58" authorId="1" shapeId="0" xr:uid="{77999790-5756-443D-A425-E696F2261B88}">
      <text>
        <r>
          <rPr>
            <b/>
            <sz val="9"/>
            <color indexed="81"/>
            <rFont val="Tahoma"/>
            <charset val="1"/>
          </rPr>
          <t>Update formula if not using column D.</t>
        </r>
      </text>
    </comment>
  </commentList>
</comments>
</file>

<file path=xl/comments6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303BC734-5592-41BC-9153-5CBACCEDA535}">
      <text>
        <r>
          <rPr>
            <sz val="9"/>
            <color indexed="81"/>
            <rFont val="Tahoma"/>
            <family val="2"/>
          </rPr>
          <t xml:space="preserve">Increase this number if an option for voter approval is available and obtained. </t>
        </r>
      </text>
    </comment>
    <comment ref="P10" authorId="0" shapeId="0" xr:uid="{CAF0DF15-C5B6-40E1-8A7A-86A4EFFCB8FA}">
      <text>
        <r>
          <rPr>
            <sz val="9"/>
            <color indexed="81"/>
            <rFont val="Tahoma"/>
            <charset val="1"/>
          </rPr>
          <t>This is taken from the current budget year that the entity is currently in and not what the entity is budgeting for the upcoming year.</t>
        </r>
      </text>
    </comment>
    <comment ref="P11" authorId="0" shapeId="0" xr:uid="{7EAE6544-82D8-473C-9942-DE12D1E669B7}">
      <text>
        <r>
          <rPr>
            <sz val="9"/>
            <color indexed="81"/>
            <rFont val="Tahoma"/>
            <charset val="1"/>
          </rPr>
          <t xml:space="preserve">This is taken from the current budget year that the entity is currently in and not what the entity is budgeting for the upcoming year.
</t>
        </r>
      </text>
    </comment>
    <comment ref="P14" authorId="0" shapeId="0" xr:uid="{3A440FD2-F548-4224-A277-8D2A7A1E0229}">
      <text>
        <r>
          <rPr>
            <sz val="9"/>
            <color indexed="81"/>
            <rFont val="Tahoma"/>
            <family val="2"/>
          </rPr>
          <t>This max amount is using the current appropriation times the max 75%</t>
        </r>
      </text>
    </comment>
    <comment ref="P16" authorId="0" shapeId="0" xr:uid="{E1230B59-CDC2-49B4-91E4-1E88A4E80167}">
      <text>
        <r>
          <rPr>
            <sz val="9"/>
            <color indexed="81"/>
            <rFont val="Tahoma"/>
            <charset val="1"/>
          </rPr>
          <t xml:space="preserve">This is taken from the ensuing budget year </t>
        </r>
      </text>
    </comment>
    <comment ref="P17" authorId="0" shapeId="0" xr:uid="{79BD1ECF-3E96-42C5-A4CC-6FD3F53392A9}">
      <text>
        <r>
          <rPr>
            <sz val="9"/>
            <color indexed="81"/>
            <rFont val="Tahoma"/>
            <charset val="1"/>
          </rPr>
          <t xml:space="preserve">This is taken from the ensuing budget year. </t>
        </r>
      </text>
    </comment>
    <comment ref="P20" authorId="0" shapeId="0" xr:uid="{3EDD9788-771D-49AC-A60C-05B209016956}">
      <text>
        <r>
          <rPr>
            <sz val="9"/>
            <color indexed="81"/>
            <rFont val="Tahoma"/>
            <family val="2"/>
          </rPr>
          <t>This amount is using the ensuing appropriation times the max 75%</t>
        </r>
      </text>
    </comment>
    <comment ref="P24" authorId="0" shapeId="0" xr:uid="{C0625B7E-EB2D-4EB0-9528-0C4F684BC48C}">
      <text>
        <r>
          <rPr>
            <sz val="9"/>
            <color indexed="81"/>
            <rFont val="Tahoma"/>
            <family val="2"/>
          </rPr>
          <t>The SAO Recommends reviewing both max cash reserve amounts in order to ensure compliance with N.D.C.C 57-15-27</t>
        </r>
      </text>
    </comment>
    <comment ref="K30" authorId="0" shapeId="0" xr:uid="{ABD95248-A09E-4A02-9811-2C92B82C679D}">
      <text>
        <r>
          <rPr>
            <sz val="9"/>
            <color indexed="81"/>
            <rFont val="Tahoma"/>
            <family val="2"/>
          </rPr>
          <t>Delete Box if Max Levy is not applicable</t>
        </r>
      </text>
    </comment>
  </commentList>
</comments>
</file>

<file path=xl/comments6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7AF23647-06F7-4C26-BA4F-75E62C8D1512}">
      <text>
        <r>
          <rPr>
            <sz val="9"/>
            <color indexed="81"/>
            <rFont val="Tahoma"/>
            <family val="2"/>
          </rPr>
          <t>This cell is normally left blank.</t>
        </r>
      </text>
    </comment>
    <comment ref="E58" authorId="1" shapeId="0" xr:uid="{2024F4BE-3CAC-4903-8901-B9B1A5AF59B7}">
      <text>
        <r>
          <rPr>
            <b/>
            <sz val="9"/>
            <color indexed="81"/>
            <rFont val="Tahoma"/>
            <charset val="1"/>
          </rPr>
          <t>Update formula if not using column D.</t>
        </r>
      </text>
    </comment>
  </commentList>
</comments>
</file>

<file path=xl/comments6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27BFE402-4E92-462F-81E6-88E4DFA4F06B}">
      <text>
        <r>
          <rPr>
            <sz val="9"/>
            <color indexed="81"/>
            <rFont val="Tahoma"/>
            <family val="2"/>
          </rPr>
          <t xml:space="preserve">Increase this number if an option for voter approval is available and obtained. </t>
        </r>
      </text>
    </comment>
    <comment ref="P10" authorId="0" shapeId="0" xr:uid="{681B1C02-F3AB-48C7-83D0-75A70200EF4C}">
      <text>
        <r>
          <rPr>
            <sz val="9"/>
            <color indexed="81"/>
            <rFont val="Tahoma"/>
            <charset val="1"/>
          </rPr>
          <t>This is taken from the current budget year that the entity is currently in and not what the entity is budgeting for the upcoming year.</t>
        </r>
      </text>
    </comment>
    <comment ref="P11" authorId="0" shapeId="0" xr:uid="{CBCE495D-2EDD-460D-B0DE-C2DD7E5B1F74}">
      <text>
        <r>
          <rPr>
            <sz val="9"/>
            <color indexed="81"/>
            <rFont val="Tahoma"/>
            <charset val="1"/>
          </rPr>
          <t xml:space="preserve">This is taken from the current budget year that the entity is currently in and not what the entity is budgeting for the upcoming year.
</t>
        </r>
      </text>
    </comment>
    <comment ref="P14" authorId="0" shapeId="0" xr:uid="{BBE064D3-4F21-4633-9B8B-F882188C8142}">
      <text>
        <r>
          <rPr>
            <sz val="9"/>
            <color indexed="81"/>
            <rFont val="Tahoma"/>
            <family val="2"/>
          </rPr>
          <t>This max amount is using the current appropriation times the max 75%</t>
        </r>
      </text>
    </comment>
    <comment ref="P16" authorId="0" shapeId="0" xr:uid="{9A8E3949-D440-49DC-AF75-395FC0399927}">
      <text>
        <r>
          <rPr>
            <sz val="9"/>
            <color indexed="81"/>
            <rFont val="Tahoma"/>
            <charset val="1"/>
          </rPr>
          <t xml:space="preserve">This is taken from the ensuing budget year </t>
        </r>
      </text>
    </comment>
    <comment ref="P17" authorId="0" shapeId="0" xr:uid="{C558657D-05D2-4504-B164-84A4B51E817F}">
      <text>
        <r>
          <rPr>
            <sz val="9"/>
            <color indexed="81"/>
            <rFont val="Tahoma"/>
            <charset val="1"/>
          </rPr>
          <t xml:space="preserve">This is taken from the ensuing budget year. </t>
        </r>
      </text>
    </comment>
    <comment ref="P20" authorId="0" shapeId="0" xr:uid="{7F3AB6D5-35CC-4515-AB61-DBA24E37355D}">
      <text>
        <r>
          <rPr>
            <sz val="9"/>
            <color indexed="81"/>
            <rFont val="Tahoma"/>
            <family val="2"/>
          </rPr>
          <t>This amount is using the ensuing appropriation times the max 75%</t>
        </r>
      </text>
    </comment>
    <comment ref="P24" authorId="0" shapeId="0" xr:uid="{9DB19F73-6CF3-4ABA-8D49-8211E30838D2}">
      <text>
        <r>
          <rPr>
            <sz val="9"/>
            <color indexed="81"/>
            <rFont val="Tahoma"/>
            <family val="2"/>
          </rPr>
          <t>The SAO Recommends reviewing both max cash reserve amounts in order to ensure compliance with N.D.C.C 57-15-27</t>
        </r>
      </text>
    </comment>
    <comment ref="K30" authorId="0" shapeId="0" xr:uid="{6071AE34-9C39-4543-8E3D-868C0AF24892}">
      <text>
        <r>
          <rPr>
            <sz val="9"/>
            <color indexed="81"/>
            <rFont val="Tahoma"/>
            <family val="2"/>
          </rPr>
          <t>Delete Box if Max Levy is not applicable</t>
        </r>
      </text>
    </comment>
  </commentList>
</comments>
</file>

<file path=xl/comments6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464B5C0D-9D5A-4CDF-A682-6D117F52CCEB}">
      <text>
        <r>
          <rPr>
            <sz val="9"/>
            <color indexed="81"/>
            <rFont val="Tahoma"/>
            <family val="2"/>
          </rPr>
          <t>This cell is normally left blank.</t>
        </r>
      </text>
    </comment>
    <comment ref="E58" authorId="1" shapeId="0" xr:uid="{98341433-E5C1-4D43-8D3F-627B92D09B7E}">
      <text>
        <r>
          <rPr>
            <b/>
            <sz val="9"/>
            <color indexed="81"/>
            <rFont val="Tahoma"/>
            <charset val="1"/>
          </rPr>
          <t>Update formula if not using column D.</t>
        </r>
      </text>
    </comment>
  </commentList>
</comments>
</file>

<file path=xl/comments6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656FBF1C-9B86-434F-A1EB-C90D08E2AC47}">
      <text>
        <r>
          <rPr>
            <sz val="9"/>
            <color indexed="81"/>
            <rFont val="Tahoma"/>
            <family val="2"/>
          </rPr>
          <t xml:space="preserve">Increase this number if an option for voter approval is available and obtained. </t>
        </r>
      </text>
    </comment>
    <comment ref="P10" authorId="0" shapeId="0" xr:uid="{6C818C00-1F61-4B47-AFA3-815D3CAC0767}">
      <text>
        <r>
          <rPr>
            <sz val="9"/>
            <color indexed="81"/>
            <rFont val="Tahoma"/>
            <charset val="1"/>
          </rPr>
          <t>This is taken from the current budget year that the entity is currently in and not what the entity is budgeting for the upcoming year.</t>
        </r>
      </text>
    </comment>
    <comment ref="P11" authorId="0" shapeId="0" xr:uid="{34994D8B-6C10-4B78-B278-02AE18583808}">
      <text>
        <r>
          <rPr>
            <sz val="9"/>
            <color indexed="81"/>
            <rFont val="Tahoma"/>
            <charset val="1"/>
          </rPr>
          <t xml:space="preserve">This is taken from the current budget year that the entity is currently in and not what the entity is budgeting for the upcoming year.
</t>
        </r>
      </text>
    </comment>
    <comment ref="P14" authorId="0" shapeId="0" xr:uid="{FE8BF46D-E503-48AF-B8DC-63CB5655F4D1}">
      <text>
        <r>
          <rPr>
            <sz val="9"/>
            <color indexed="81"/>
            <rFont val="Tahoma"/>
            <family val="2"/>
          </rPr>
          <t>This max amount is using the current appropriation times the max 75%</t>
        </r>
      </text>
    </comment>
    <comment ref="P16" authorId="0" shapeId="0" xr:uid="{2A8013F5-3E28-4C8C-970E-430B75D9A31E}">
      <text>
        <r>
          <rPr>
            <sz val="9"/>
            <color indexed="81"/>
            <rFont val="Tahoma"/>
            <charset val="1"/>
          </rPr>
          <t xml:space="preserve">This is taken from the ensuing budget year </t>
        </r>
      </text>
    </comment>
    <comment ref="P17" authorId="0" shapeId="0" xr:uid="{19A2A0A3-FFB1-4F5D-8AEF-3A9A2FB5BF7B}">
      <text>
        <r>
          <rPr>
            <sz val="9"/>
            <color indexed="81"/>
            <rFont val="Tahoma"/>
            <charset val="1"/>
          </rPr>
          <t xml:space="preserve">This is taken from the ensuing budget year. </t>
        </r>
      </text>
    </comment>
    <comment ref="P20" authorId="0" shapeId="0" xr:uid="{B39F5A7F-C6FA-4DC9-8623-FFAC1F0A3DFF}">
      <text>
        <r>
          <rPr>
            <sz val="9"/>
            <color indexed="81"/>
            <rFont val="Tahoma"/>
            <family val="2"/>
          </rPr>
          <t>This amount is using the ensuing appropriation times the max 75%</t>
        </r>
      </text>
    </comment>
    <comment ref="P24" authorId="0" shapeId="0" xr:uid="{725C1B68-41DA-4D74-BF5B-56BB21EBA317}">
      <text>
        <r>
          <rPr>
            <sz val="9"/>
            <color indexed="81"/>
            <rFont val="Tahoma"/>
            <family val="2"/>
          </rPr>
          <t>The SAO Recommends reviewing both max cash reserve amounts in order to ensure compliance with N.D.C.C 57-15-27</t>
        </r>
      </text>
    </comment>
    <comment ref="K30" authorId="0" shapeId="0" xr:uid="{0BAB8D7F-ED54-4815-B4EE-71D85E9752C7}">
      <text>
        <r>
          <rPr>
            <sz val="9"/>
            <color indexed="81"/>
            <rFont val="Tahoma"/>
            <family val="2"/>
          </rPr>
          <t>Delete Box if Max Levy is not applicable</t>
        </r>
      </text>
    </comment>
  </commentList>
</comments>
</file>

<file path=xl/comments6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43C86468-A2DC-4FB2-B815-01863ECC1813}">
      <text>
        <r>
          <rPr>
            <sz val="9"/>
            <color indexed="81"/>
            <rFont val="Tahoma"/>
            <family val="2"/>
          </rPr>
          <t>This cell is normally left blank.</t>
        </r>
      </text>
    </comment>
    <comment ref="E58" authorId="1" shapeId="0" xr:uid="{155B6F66-1EEC-4DE8-B586-50D56C45CD47}">
      <text>
        <r>
          <rPr>
            <b/>
            <sz val="9"/>
            <color indexed="81"/>
            <rFont val="Tahoma"/>
            <charset val="1"/>
          </rPr>
          <t>Update formula if not using column D.</t>
        </r>
      </text>
    </comment>
  </commentList>
</comments>
</file>

<file path=xl/comments7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324B77D8-3FFE-4A83-A116-E9566C04317B}">
      <text>
        <r>
          <rPr>
            <sz val="9"/>
            <color indexed="81"/>
            <rFont val="Tahoma"/>
            <family val="2"/>
          </rPr>
          <t xml:space="preserve">Increase this number if an option for voter approval is available and obtained. </t>
        </r>
      </text>
    </comment>
    <comment ref="P10" authorId="0" shapeId="0" xr:uid="{FDC0DF88-0D63-4264-B782-E42E807A5DD0}">
      <text>
        <r>
          <rPr>
            <sz val="9"/>
            <color indexed="81"/>
            <rFont val="Tahoma"/>
            <charset val="1"/>
          </rPr>
          <t>This is taken from the current budget year that the entity is currently in and not what the entity is budgeting for the upcoming year.</t>
        </r>
      </text>
    </comment>
    <comment ref="P11" authorId="0" shapeId="0" xr:uid="{59630E54-AA0A-49BF-BE2D-24ADB2954558}">
      <text>
        <r>
          <rPr>
            <sz val="9"/>
            <color indexed="81"/>
            <rFont val="Tahoma"/>
            <charset val="1"/>
          </rPr>
          <t xml:space="preserve">This is taken from the current budget year that the entity is currently in and not what the entity is budgeting for the upcoming year.
</t>
        </r>
      </text>
    </comment>
    <comment ref="P14" authorId="0" shapeId="0" xr:uid="{A66CC010-A0E9-457D-8AB6-E2147EA58D0D}">
      <text>
        <r>
          <rPr>
            <sz val="9"/>
            <color indexed="81"/>
            <rFont val="Tahoma"/>
            <family val="2"/>
          </rPr>
          <t>This max amount is using the current appropriation times the max 75%</t>
        </r>
      </text>
    </comment>
    <comment ref="P16" authorId="0" shapeId="0" xr:uid="{F5B0FA92-B844-4B4C-ACA9-0627E1E92E20}">
      <text>
        <r>
          <rPr>
            <sz val="9"/>
            <color indexed="81"/>
            <rFont val="Tahoma"/>
            <charset val="1"/>
          </rPr>
          <t xml:space="preserve">This is taken from the ensuing budget year </t>
        </r>
      </text>
    </comment>
    <comment ref="P17" authorId="0" shapeId="0" xr:uid="{AE9231EF-41D9-489F-9EE5-AAF82C9D9B1D}">
      <text>
        <r>
          <rPr>
            <sz val="9"/>
            <color indexed="81"/>
            <rFont val="Tahoma"/>
            <charset val="1"/>
          </rPr>
          <t xml:space="preserve">This is taken from the ensuing budget year. </t>
        </r>
      </text>
    </comment>
    <comment ref="P20" authorId="0" shapeId="0" xr:uid="{B2441EA1-D84B-4FD0-8760-1925BAFCAD71}">
      <text>
        <r>
          <rPr>
            <sz val="9"/>
            <color indexed="81"/>
            <rFont val="Tahoma"/>
            <family val="2"/>
          </rPr>
          <t>This amount is using the ensuing appropriation times the max 75%</t>
        </r>
      </text>
    </comment>
    <comment ref="P24" authorId="0" shapeId="0" xr:uid="{68575084-6A7F-400A-A0F8-3FA71C9686C0}">
      <text>
        <r>
          <rPr>
            <sz val="9"/>
            <color indexed="81"/>
            <rFont val="Tahoma"/>
            <family val="2"/>
          </rPr>
          <t>The SAO Recommends reviewing both max cash reserve amounts in order to ensure compliance with N.D.C.C 57-15-27</t>
        </r>
      </text>
    </comment>
    <comment ref="K30" authorId="0" shapeId="0" xr:uid="{3833FEC2-5A9F-4EDE-B5B4-259D642052B6}">
      <text>
        <r>
          <rPr>
            <sz val="9"/>
            <color indexed="81"/>
            <rFont val="Tahoma"/>
            <family val="2"/>
          </rPr>
          <t>Delete Box if Max Levy is not applicable</t>
        </r>
      </text>
    </comment>
  </commentList>
</comments>
</file>

<file path=xl/comments7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A1686B5A-9F4D-4E4C-B2C4-C42F5459C112}">
      <text>
        <r>
          <rPr>
            <sz val="9"/>
            <color indexed="81"/>
            <rFont val="Tahoma"/>
            <family val="2"/>
          </rPr>
          <t>This cell is normally left blank.</t>
        </r>
      </text>
    </comment>
    <comment ref="E58" authorId="1" shapeId="0" xr:uid="{4D7F0720-76A2-4A1A-9F1F-E5D801031268}">
      <text>
        <r>
          <rPr>
            <b/>
            <sz val="9"/>
            <color indexed="81"/>
            <rFont val="Tahoma"/>
            <charset val="1"/>
          </rPr>
          <t>Update formula if not using column D.</t>
        </r>
      </text>
    </comment>
  </commentList>
</comments>
</file>

<file path=xl/comments7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6E74BF19-700B-48AD-80CF-A0209EC4B812}">
      <text>
        <r>
          <rPr>
            <sz val="9"/>
            <color indexed="81"/>
            <rFont val="Tahoma"/>
            <family val="2"/>
          </rPr>
          <t xml:space="preserve">Increase this number if an option for voter approval is available and obtained. </t>
        </r>
      </text>
    </comment>
    <comment ref="P10" authorId="0" shapeId="0" xr:uid="{A9FE6F45-3CDA-4F8F-9D93-D8FEE8F085AC}">
      <text>
        <r>
          <rPr>
            <sz val="9"/>
            <color indexed="81"/>
            <rFont val="Tahoma"/>
            <charset val="1"/>
          </rPr>
          <t>This is taken from the current budget year that the entity is currently in and not what the entity is budgeting for the upcoming year.</t>
        </r>
      </text>
    </comment>
    <comment ref="P11" authorId="0" shapeId="0" xr:uid="{14BD9B0A-B4B0-40D9-8E1D-0689D72F187F}">
      <text>
        <r>
          <rPr>
            <sz val="9"/>
            <color indexed="81"/>
            <rFont val="Tahoma"/>
            <charset val="1"/>
          </rPr>
          <t xml:space="preserve">This is taken from the current budget year that the entity is currently in and not what the entity is budgeting for the upcoming year.
</t>
        </r>
      </text>
    </comment>
    <comment ref="P14" authorId="0" shapeId="0" xr:uid="{0957898B-1DB7-4317-A840-40431898D3EC}">
      <text>
        <r>
          <rPr>
            <sz val="9"/>
            <color indexed="81"/>
            <rFont val="Tahoma"/>
            <family val="2"/>
          </rPr>
          <t>This max amount is using the current appropriation times the max 75%</t>
        </r>
      </text>
    </comment>
    <comment ref="P16" authorId="0" shapeId="0" xr:uid="{653DFAFB-C8E5-411D-A628-B81A5A15C4AC}">
      <text>
        <r>
          <rPr>
            <sz val="9"/>
            <color indexed="81"/>
            <rFont val="Tahoma"/>
            <charset val="1"/>
          </rPr>
          <t xml:space="preserve">This is taken from the ensuing budget year </t>
        </r>
      </text>
    </comment>
    <comment ref="P17" authorId="0" shapeId="0" xr:uid="{D72CCBE6-4EA2-4824-B608-D7BBCD39E8F0}">
      <text>
        <r>
          <rPr>
            <sz val="9"/>
            <color indexed="81"/>
            <rFont val="Tahoma"/>
            <charset val="1"/>
          </rPr>
          <t xml:space="preserve">This is taken from the ensuing budget year. </t>
        </r>
      </text>
    </comment>
    <comment ref="P20" authorId="0" shapeId="0" xr:uid="{EDCBEC83-FB08-40DA-99DC-5F2E7C3804F1}">
      <text>
        <r>
          <rPr>
            <sz val="9"/>
            <color indexed="81"/>
            <rFont val="Tahoma"/>
            <family val="2"/>
          </rPr>
          <t>This amount is using the ensuing appropriation times the max 75%</t>
        </r>
      </text>
    </comment>
    <comment ref="P24" authorId="0" shapeId="0" xr:uid="{0B12E4E6-A1B5-458D-9BCE-4DFCAA79F413}">
      <text>
        <r>
          <rPr>
            <sz val="9"/>
            <color indexed="81"/>
            <rFont val="Tahoma"/>
            <family val="2"/>
          </rPr>
          <t>The SAO Recommends reviewing both max cash reserve amounts in order to ensure compliance with N.D.C.C 57-15-27</t>
        </r>
      </text>
    </comment>
    <comment ref="K30" authorId="0" shapeId="0" xr:uid="{1C008497-B69D-42C2-9F4D-E7BF0854980D}">
      <text>
        <r>
          <rPr>
            <sz val="9"/>
            <color indexed="81"/>
            <rFont val="Tahoma"/>
            <family val="2"/>
          </rPr>
          <t>Delete Box if Max Levy is not applicable</t>
        </r>
      </text>
    </comment>
  </commentList>
</comments>
</file>

<file path=xl/comments7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1A2183B-8F9A-48D4-B5DF-724A53F5D654}">
      <text>
        <r>
          <rPr>
            <sz val="9"/>
            <color indexed="81"/>
            <rFont val="Tahoma"/>
            <family val="2"/>
          </rPr>
          <t>This cell is normally left blank.</t>
        </r>
      </text>
    </comment>
    <comment ref="E58" authorId="1" shapeId="0" xr:uid="{877734A5-541F-463C-A899-8CF3A4CC3B46}">
      <text>
        <r>
          <rPr>
            <b/>
            <sz val="9"/>
            <color indexed="81"/>
            <rFont val="Tahoma"/>
            <charset val="1"/>
          </rPr>
          <t>Update formula if not using column D.</t>
        </r>
      </text>
    </comment>
  </commentList>
</comments>
</file>

<file path=xl/comments74.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306F6016-0805-4E45-BC91-EB29DE2FC107}">
      <text>
        <r>
          <rPr>
            <b/>
            <sz val="9"/>
            <color indexed="81"/>
            <rFont val="Tahoma"/>
            <charset val="1"/>
          </rPr>
          <t>Update formula if not using column D.</t>
        </r>
      </text>
    </comment>
  </commentList>
</comments>
</file>

<file path=xl/comments75.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401D31BF-05B2-4F0E-A3BC-96877C37799E}">
      <text>
        <r>
          <rPr>
            <b/>
            <sz val="9"/>
            <color indexed="81"/>
            <rFont val="Tahoma"/>
            <charset val="1"/>
          </rPr>
          <t>Update formula if not using column D.</t>
        </r>
      </text>
    </comment>
  </commentList>
</comments>
</file>

<file path=xl/comments76.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F13926B2-8873-4783-8357-5CAF2E0C2291}">
      <text>
        <r>
          <rPr>
            <b/>
            <sz val="9"/>
            <color indexed="81"/>
            <rFont val="Tahoma"/>
            <charset val="1"/>
          </rPr>
          <t>Update formula if not using column D.</t>
        </r>
      </text>
    </comment>
  </commentList>
</comments>
</file>

<file path=xl/comments77.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6FA845EF-CBB7-48FD-83CE-84D74CB8032E}">
      <text>
        <r>
          <rPr>
            <b/>
            <sz val="9"/>
            <color indexed="81"/>
            <rFont val="Tahoma"/>
            <charset val="1"/>
          </rPr>
          <t>Update formula if not using column D.</t>
        </r>
      </text>
    </comment>
  </commentList>
</comments>
</file>

<file path=xl/comments78.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6B81B22B-0CDA-42AC-8371-1829D088AB05}">
      <text>
        <r>
          <rPr>
            <b/>
            <sz val="9"/>
            <color indexed="81"/>
            <rFont val="Tahoma"/>
            <charset val="1"/>
          </rPr>
          <t>Update formula if not using column D.</t>
        </r>
      </text>
    </comment>
  </commentList>
</comments>
</file>

<file path=xl/comments79.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6E50D849-DB52-4077-A743-3A9621CC0D52}">
      <text>
        <r>
          <rPr>
            <b/>
            <sz val="9"/>
            <color indexed="81"/>
            <rFont val="Tahoma"/>
            <charset val="1"/>
          </rPr>
          <t>Update formula if not using column D.</t>
        </r>
      </text>
    </comment>
  </commentList>
</comments>
</file>

<file path=xl/comments80.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C9B07321-E827-493B-A3CA-7AC628580737}">
      <text>
        <r>
          <rPr>
            <b/>
            <sz val="9"/>
            <color indexed="81"/>
            <rFont val="Tahoma"/>
            <charset val="1"/>
          </rPr>
          <t>Update formula if not using column D.</t>
        </r>
      </text>
    </comment>
  </commentList>
</comments>
</file>

<file path=xl/comments81.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26DC1C71-68CD-4609-8798-F9F98DD5396C}">
      <text>
        <r>
          <rPr>
            <b/>
            <sz val="9"/>
            <color indexed="81"/>
            <rFont val="Tahoma"/>
            <charset val="1"/>
          </rPr>
          <t>Update formula if not using column D.</t>
        </r>
      </text>
    </comment>
  </commentList>
</comments>
</file>

<file path=xl/comments82.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2C2787FD-F3E2-45C9-AD5B-6C09CD14E67E}">
      <text>
        <r>
          <rPr>
            <b/>
            <sz val="9"/>
            <color indexed="81"/>
            <rFont val="Tahoma"/>
            <charset val="1"/>
          </rPr>
          <t>Update formula if not using column D.</t>
        </r>
      </text>
    </comment>
  </commentList>
</comments>
</file>

<file path=xl/comments83.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C92CF28D-A38E-4D4F-99F1-837E3C6E1D01}">
      <text>
        <r>
          <rPr>
            <b/>
            <sz val="9"/>
            <color indexed="81"/>
            <rFont val="Tahoma"/>
            <charset val="1"/>
          </rPr>
          <t>Update formula if not using column D.</t>
        </r>
      </text>
    </comment>
  </commentList>
</comments>
</file>

<file path=xl/sharedStrings.xml><?xml version="1.0" encoding="utf-8"?>
<sst xmlns="http://schemas.openxmlformats.org/spreadsheetml/2006/main" count="5438" uniqueCount="723">
  <si>
    <t>General Fund</t>
  </si>
  <si>
    <t>Special Revenue Funds</t>
  </si>
  <si>
    <t>Page 1</t>
  </si>
  <si>
    <t>Amount</t>
  </si>
  <si>
    <t>FUND</t>
  </si>
  <si>
    <t>Levied</t>
  </si>
  <si>
    <t>SPECIAL REVENUE FUNDS:</t>
  </si>
  <si>
    <t>County Park</t>
  </si>
  <si>
    <t>APPROPRIATION AND CASH RESERVE</t>
  </si>
  <si>
    <t>1.</t>
  </si>
  <si>
    <t>c.   Total Appropriation Line a plus Line b</t>
  </si>
  <si>
    <t>2.</t>
  </si>
  <si>
    <t>3.</t>
  </si>
  <si>
    <t>TOTAL APPROPRIATION AND CASH RESERVE</t>
  </si>
  <si>
    <t>Line 1c plus Line 2</t>
  </si>
  <si>
    <t>RESOURCES AND AMOUNT LEVIED</t>
  </si>
  <si>
    <t>5.</t>
  </si>
  <si>
    <t>c.   Total Estimated Revenue and Transfers In</t>
  </si>
  <si>
    <t xml:space="preserve">       Line a plus Line b</t>
  </si>
  <si>
    <t>6.</t>
  </si>
  <si>
    <t>TOTAL RESOURCES--Line 4 plus Line 5c</t>
  </si>
  <si>
    <t>7.</t>
  </si>
  <si>
    <t>Levy Required--Line 3 less Line 6</t>
  </si>
  <si>
    <t>If this difference is less tan 0 enter 0</t>
  </si>
  <si>
    <t>8.</t>
  </si>
  <si>
    <t>Allowance for Delinquent Tax Collections</t>
  </si>
  <si>
    <t xml:space="preserve">   (Not to exceed 5% of Line 7)</t>
  </si>
  <si>
    <t>9.</t>
  </si>
  <si>
    <t>Actual</t>
  </si>
  <si>
    <t>Estimated</t>
  </si>
  <si>
    <t>Revenues</t>
  </si>
  <si>
    <t>REVENUES</t>
  </si>
  <si>
    <t>Taxes:</t>
  </si>
  <si>
    <t>Licenses, Permits, and Fees:</t>
  </si>
  <si>
    <t>10.</t>
  </si>
  <si>
    <t>Intergovernmental Revenue:</t>
  </si>
  <si>
    <t>Total Intergovernmental Revenue</t>
  </si>
  <si>
    <t>Charges for Services</t>
  </si>
  <si>
    <t>___________________________</t>
  </si>
  <si>
    <t>Fines and Forfeits</t>
  </si>
  <si>
    <t>Miscellaneous Revenue</t>
  </si>
  <si>
    <t>Final</t>
  </si>
  <si>
    <t>Expenditures</t>
  </si>
  <si>
    <t>Requested</t>
  </si>
  <si>
    <t>Appropriation</t>
  </si>
  <si>
    <t>EXPENDITURES</t>
  </si>
  <si>
    <t>General Government</t>
  </si>
  <si>
    <t xml:space="preserve">          Total General Government</t>
  </si>
  <si>
    <t>Public Safety</t>
  </si>
  <si>
    <t xml:space="preserve">          Total Public Safety</t>
  </si>
  <si>
    <t>Health and Welfare</t>
  </si>
  <si>
    <t xml:space="preserve">          Total Health &amp; Welfare</t>
  </si>
  <si>
    <t>Culture and Recreation</t>
  </si>
  <si>
    <t xml:space="preserve">          Total Culture &amp; Recreation</t>
  </si>
  <si>
    <t>Debt Service</t>
  </si>
  <si>
    <t xml:space="preserve">          Total Debt Service</t>
  </si>
  <si>
    <t>Miscellaneous</t>
  </si>
  <si>
    <t xml:space="preserve">          Total Miscellaneous</t>
  </si>
  <si>
    <t>Revenue Over (Under) Exp.</t>
  </si>
  <si>
    <t>Balance January 1</t>
  </si>
  <si>
    <t>Transfers In</t>
  </si>
  <si>
    <t>Transfers Out</t>
  </si>
  <si>
    <t>Balance (December 31)</t>
  </si>
  <si>
    <t>Cash Reserve (Note 1)</t>
  </si>
  <si>
    <t>General Property Taxes</t>
  </si>
  <si>
    <t>Homestead Credit</t>
  </si>
  <si>
    <t>Transfers (Out)</t>
  </si>
  <si>
    <t>Individuals</t>
  </si>
  <si>
    <t>Salaries</t>
  </si>
  <si>
    <t>Health Insurance</t>
  </si>
  <si>
    <t>Retirement</t>
  </si>
  <si>
    <t>Equipment Rental</t>
  </si>
  <si>
    <t>Utilities</t>
  </si>
  <si>
    <t>Gas, Oil, Fuel</t>
  </si>
  <si>
    <t>Repairs &amp; Parts</t>
  </si>
  <si>
    <t>Shop &amp; Supplies</t>
  </si>
  <si>
    <t>Culverts</t>
  </si>
  <si>
    <t>Gravel</t>
  </si>
  <si>
    <t>Signs</t>
  </si>
  <si>
    <t>Capital - Construction</t>
  </si>
  <si>
    <t>Interest</t>
  </si>
  <si>
    <t>Other Services</t>
  </si>
  <si>
    <t>Communication Tax</t>
  </si>
  <si>
    <t>Workers Compensation</t>
  </si>
  <si>
    <t>Unemployment</t>
  </si>
  <si>
    <t>State Aid Distribution</t>
  </si>
  <si>
    <t>Financial Institution Tax</t>
  </si>
  <si>
    <t>Other Governments</t>
  </si>
  <si>
    <t xml:space="preserve">      </t>
  </si>
  <si>
    <t>Capital Outlay</t>
  </si>
  <si>
    <t>Fica</t>
  </si>
  <si>
    <t>County Fair</t>
  </si>
  <si>
    <t>Permits</t>
  </si>
  <si>
    <t>Medicare</t>
  </si>
  <si>
    <t>Fund</t>
  </si>
  <si>
    <t>Witness my hand and official seal the (Enter Date)</t>
  </si>
  <si>
    <t>GENERAL FUND</t>
  </si>
  <si>
    <t>Debt Service Funds</t>
  </si>
  <si>
    <t>Cash Reserve Worksheet</t>
  </si>
  <si>
    <t>Total Appropriation</t>
  </si>
  <si>
    <t>PAGE #</t>
  </si>
  <si>
    <t>TABLE OF CONTENTS</t>
  </si>
  <si>
    <t>Estimated Taxable Valuation ------&gt;</t>
  </si>
  <si>
    <t>Signing Official</t>
  </si>
  <si>
    <t>Budget Summary</t>
  </si>
  <si>
    <t>BUDGET SUMMARY</t>
  </si>
  <si>
    <t xml:space="preserve">Note 1-- Cash Reserve/Interim Fund (N.D.C.C. 57-15-27) Not to exceed 75% of the current year total appropriation other than for debt retirement and appropriations financed from Bond Sources. </t>
  </si>
  <si>
    <t>ANNUAL BUDGET</t>
  </si>
  <si>
    <t>Budget Charts and Graphs</t>
  </si>
  <si>
    <t>Current Appropriation</t>
  </si>
  <si>
    <t>Current Budgeted Transfer Out</t>
  </si>
  <si>
    <t>Conservation of Nat. Resources</t>
  </si>
  <si>
    <t xml:space="preserve">          Total Cons. of Nat. Resources</t>
  </si>
  <si>
    <t>Economic Development</t>
  </si>
  <si>
    <t xml:space="preserve">           Total Economic Dev.</t>
  </si>
  <si>
    <t>Cash and Investments (Estimated) December 31,</t>
  </si>
  <si>
    <t>Page XX</t>
  </si>
  <si>
    <t>Page XXX</t>
  </si>
  <si>
    <t>BUDGET</t>
  </si>
  <si>
    <t>Max Levy Limit -</t>
  </si>
  <si>
    <t>Max Cash Reserve Amount</t>
  </si>
  <si>
    <r>
      <rPr>
        <u/>
        <sz val="12"/>
        <rFont val="Arial"/>
        <family val="2"/>
      </rPr>
      <t xml:space="preserve">57-15-27. Interim fund. </t>
    </r>
    <r>
      <rPr>
        <sz val="12"/>
        <rFont val="Arial"/>
        <family val="2"/>
      </rPr>
      <t xml:space="preserve">
The governing body of any county, city, park district, or municipality, other than a school district, which is authorized to levy taxes may include in its budget an item to be known as the "interim fund" which must be carried over to the </t>
    </r>
    <r>
      <rPr>
        <b/>
        <sz val="12"/>
        <rFont val="Arial"/>
        <family val="2"/>
      </rPr>
      <t>next</t>
    </r>
    <r>
      <rPr>
        <sz val="12"/>
        <rFont val="Arial"/>
        <family val="2"/>
      </rPr>
      <t xml:space="preserve"> </t>
    </r>
    <r>
      <rPr>
        <b/>
        <sz val="12"/>
        <rFont val="Arial"/>
        <family val="2"/>
      </rPr>
      <t>ensuing fiscal year</t>
    </r>
    <r>
      <rPr>
        <sz val="12"/>
        <rFont val="Arial"/>
        <family val="2"/>
      </rPr>
      <t xml:space="preserve"> to meet the cash requirements of all funds or purposes to which the credit of the municipality may be legally extended, for that portion of such fiscal year prior to the receipt of taxes therein. In no case may the interim fund be in excess of the amount reasonably required to finance the municipality for the first nine months of the </t>
    </r>
    <r>
      <rPr>
        <b/>
        <sz val="12"/>
        <rFont val="Arial"/>
        <family val="2"/>
      </rPr>
      <t>next ensuing fiscal year</t>
    </r>
    <r>
      <rPr>
        <sz val="12"/>
        <rFont val="Arial"/>
        <family val="2"/>
      </rPr>
      <t xml:space="preserve">. The interim fund may not be in excess of three-fourths of the </t>
    </r>
    <r>
      <rPr>
        <b/>
        <sz val="12"/>
        <rFont val="Arial"/>
        <family val="2"/>
      </rPr>
      <t>current annual</t>
    </r>
    <r>
      <rPr>
        <sz val="12"/>
        <rFont val="Arial"/>
        <family val="2"/>
      </rPr>
      <t xml:space="preserve"> appropriation for all purposes other than debt retirement purposes and appropriations financed from bond sources.</t>
    </r>
  </si>
  <si>
    <r>
      <rPr>
        <u/>
        <sz val="12"/>
        <rFont val="Arial"/>
        <family val="2"/>
      </rPr>
      <t xml:space="preserve">57-15-31. Determination of levy. </t>
    </r>
    <r>
      <rPr>
        <sz val="12"/>
        <rFont val="Arial"/>
        <family val="2"/>
      </rPr>
      <t xml:space="preserve">
1. The amount to be levied by any county, city, township, school district, park district, or other municipality authorized to levy taxes must be computed by deducting from the amount of estimated expenditures for the </t>
    </r>
    <r>
      <rPr>
        <b/>
        <sz val="12"/>
        <rFont val="Arial"/>
        <family val="2"/>
      </rPr>
      <t>current fiscal year</t>
    </r>
    <r>
      <rPr>
        <sz val="12"/>
        <rFont val="Arial"/>
        <family val="2"/>
      </rPr>
      <t xml:space="preserve"> as finally determined, plus the required reserve fund determined upon by the governing board from the past experience of the taxing district, the total of the following items: 
     a. The available surplus consisting of the free and unencumbered cash balance; . 
     b. Estimated revenues from sources other than direct property taxes; 
     c. The total estimated collections from tax levies for previous years; 
     d. Expenditures that must be made from bond sources; 
     e. The amount of distributions received from an economic growth increment pool under section 57-15-61; and 
     f. The estimated amount to be received from payments in lieu of taxes on a project under section 40-57.1-03. 
2. Allowance may be made for a permanent delinquency or loss in tax collection not to exceed five percent of the amount of the levy.</t>
    </r>
  </si>
  <si>
    <r>
      <rPr>
        <u/>
        <sz val="12"/>
        <rFont val="Arial"/>
        <family val="2"/>
      </rPr>
      <t>57-15-05. County tax levy.</t>
    </r>
    <r>
      <rPr>
        <sz val="12"/>
        <rFont val="Arial"/>
        <family val="2"/>
      </rPr>
      <t xml:space="preserve"> 
The board of county commissioners, in levying county taxes, is limited to the amount necessary to meet the appropriations included in the county budget for the</t>
    </r>
    <r>
      <rPr>
        <b/>
        <sz val="12"/>
        <rFont val="Arial"/>
        <family val="2"/>
      </rPr>
      <t xml:space="preserve"> ensuing fiscal year,</t>
    </r>
    <r>
      <rPr>
        <sz val="12"/>
        <rFont val="Arial"/>
        <family val="2"/>
      </rPr>
      <t xml:space="preserve"> and to provide a reserve fund as limited in this chapter, together with a tax sufficient in amount to pay the interest on the bonded debt of the county and to provide a sinking fund to pay the principal at maturity. The county budget shall show the complete expenditure program of the county for the </t>
    </r>
    <r>
      <rPr>
        <b/>
        <sz val="12"/>
        <rFont val="Arial"/>
        <family val="2"/>
      </rPr>
      <t>ensuing fiscal year</t>
    </r>
    <r>
      <rPr>
        <sz val="12"/>
        <rFont val="Arial"/>
        <family val="2"/>
      </rPr>
      <t xml:space="preserve"> and the sources of revenue from which it is to be financed.</t>
    </r>
  </si>
  <si>
    <t>North Dakota Century Code:</t>
  </si>
  <si>
    <t>Note 2 - Line 4 is currently a formula. If a better estimate at the time of preparing the budget is available, the County Auditor can modify the formula. If modified, ensure the estimate is for all cash and investments in the fund and that the County maintains proper support for the estimate.</t>
  </si>
  <si>
    <t>North Dakota Century Code Budgetary Laws:</t>
  </si>
  <si>
    <r>
      <rPr>
        <u/>
        <sz val="12"/>
        <rFont val="Arial"/>
        <family val="2"/>
      </rPr>
      <t xml:space="preserve">57-15-31.1. Deadline date for amending budgets and certifying taxes. </t>
    </r>
    <r>
      <rPr>
        <sz val="12"/>
        <rFont val="Arial"/>
        <family val="2"/>
      </rPr>
      <t xml:space="preserve">
No taxing district may certify any taxes or amend its current budget and no county auditor may accept a certification of taxes or amended budget after the tenth day of October of each year if such certification or amendment results in a change in the amount of tax levied. The current budget, except for property taxes, may be amended during the year for any revenues and appropriations not anticipated at the time the budget was prepared.</t>
    </r>
  </si>
  <si>
    <r>
      <rPr>
        <u/>
        <sz val="12"/>
        <rFont val="Arial"/>
        <family val="2"/>
      </rPr>
      <t xml:space="preserve">57-15-32. Certification of levy. </t>
    </r>
    <r>
      <rPr>
        <sz val="12"/>
        <rFont val="Arial"/>
        <family val="2"/>
      </rPr>
      <t xml:space="preserve">
The taxes levied or voted by any city, township, school district, park district, or other municipality authorized to levy taxes must be certified by the officer acting as business manager or clerk of the governing body of such municipality to the county auditor immediately following the action of the governing body, or within ten days thereafter.</t>
    </r>
  </si>
  <si>
    <r>
      <t xml:space="preserve">57-15-02.2. Estimated property tax and budget hearing notice.
</t>
    </r>
    <r>
      <rPr>
        <sz val="12"/>
        <rFont val="Arial"/>
        <family val="2"/>
      </rPr>
      <t>See North Dakota Century Code for details.</t>
    </r>
  </si>
  <si>
    <r>
      <rPr>
        <u/>
        <sz val="12"/>
        <rFont val="Arial"/>
        <family val="2"/>
      </rPr>
      <t xml:space="preserve">57-15-01.1. Protection of taxpayers and taxing districts.
</t>
    </r>
    <r>
      <rPr>
        <sz val="12"/>
        <rFont val="Arial"/>
        <family val="2"/>
      </rPr>
      <t>See North Dakota Century Code for details.</t>
    </r>
  </si>
  <si>
    <t>See North Dakota Century Code Chapters 57-15 and 11-23 for further information and compliance requirements.</t>
  </si>
  <si>
    <t>Total Revenue</t>
  </si>
  <si>
    <t>TABLE II</t>
  </si>
  <si>
    <t>CHANGE IN NET POSITION</t>
  </si>
  <si>
    <t>Total Revenues</t>
  </si>
  <si>
    <t>Note: This chart is only an example and can be replaced with a different type</t>
  </si>
  <si>
    <t xml:space="preserve">of chart or deleted from this budget file. </t>
  </si>
  <si>
    <r>
      <rPr>
        <u/>
        <sz val="12"/>
        <rFont val="Arial"/>
        <family val="2"/>
      </rPr>
      <t xml:space="preserve">57-15-02. Determination of rate. </t>
    </r>
    <r>
      <rPr>
        <sz val="12"/>
        <rFont val="Arial"/>
        <family val="2"/>
      </rPr>
      <t xml:space="preserve">
The tax rate of all taxes, except taxes the rate of which is fixed by law, must be calculated and fixed by the county auditor within the limitations prescribed by statute. If any municipality levies a greater amount than the prescribed maximum legal rate of levy will produce, the county auditor shall extend only such amount of tax as the prescribed maximum legal rate of levy will produce. The rate must be based and computed on the taxable valuation of taxable property in the municipality or district levying the tax. The rate of all taxes must be calculated by the county auditor in mills, tenths, and hundredths of mills.</t>
    </r>
  </si>
  <si>
    <t>Estimated Mills</t>
  </si>
  <si>
    <t>Donations</t>
  </si>
  <si>
    <t>State Grants</t>
  </si>
  <si>
    <t>Federal Grants</t>
  </si>
  <si>
    <t>Total Appropriations</t>
  </si>
  <si>
    <t>Balance December 31</t>
  </si>
  <si>
    <t xml:space="preserve">a.   Final Appropriation </t>
  </si>
  <si>
    <t>b.   Budgeted Transfers Out</t>
  </si>
  <si>
    <t>a.   Estimated Revenue</t>
  </si>
  <si>
    <t xml:space="preserve">b.   Estimated Transfers In </t>
  </si>
  <si>
    <t>Total Amount Levied--Line 7 plus Line 8</t>
  </si>
  <si>
    <t>Fees</t>
  </si>
  <si>
    <t>Principal</t>
  </si>
  <si>
    <t>General Fund Appropriation</t>
  </si>
  <si>
    <t xml:space="preserve">b.   Budgeted Transfers Out </t>
  </si>
  <si>
    <t xml:space="preserve">a.   Estimated Revenue </t>
  </si>
  <si>
    <t>b.   Estimated Transfers In</t>
  </si>
  <si>
    <t>Supporting Worksheet</t>
  </si>
  <si>
    <t>Revenue Continued</t>
  </si>
  <si>
    <t>Expenditures Continued</t>
  </si>
  <si>
    <t>Note: If not all funds are needed, rows can be hidden.</t>
  </si>
  <si>
    <r>
      <t xml:space="preserve">Review: </t>
    </r>
    <r>
      <rPr>
        <b/>
        <sz val="12"/>
        <rFont val="Arial"/>
        <family val="2"/>
      </rPr>
      <t>Article X, Section 15</t>
    </r>
    <r>
      <rPr>
        <sz val="12"/>
        <rFont val="Arial"/>
        <family val="2"/>
      </rPr>
      <t xml:space="preserve"> of the North Dakota Constitution</t>
    </r>
  </si>
  <si>
    <t>https://www.legis.nd.gov/constit/a10.pdf</t>
  </si>
  <si>
    <t>Check Figure</t>
  </si>
  <si>
    <t>Special Assessment Taxes</t>
  </si>
  <si>
    <t>Sales Taxes</t>
  </si>
  <si>
    <t>Ensuing Appropriation</t>
  </si>
  <si>
    <t>County Agent</t>
  </si>
  <si>
    <t>SAO Recommended</t>
  </si>
  <si>
    <t>Grants</t>
  </si>
  <si>
    <t>County Court</t>
  </si>
  <si>
    <t>County Recorder</t>
  </si>
  <si>
    <t>Sheriff</t>
  </si>
  <si>
    <t>Community Service Program</t>
  </si>
  <si>
    <t>Drug Testing</t>
  </si>
  <si>
    <t>Graveling</t>
  </si>
  <si>
    <t>Snow Removal</t>
  </si>
  <si>
    <t>Court Costs</t>
  </si>
  <si>
    <t>Interest Income</t>
  </si>
  <si>
    <t>Rent</t>
  </si>
  <si>
    <t>Advertising</t>
  </si>
  <si>
    <t>Governing Board</t>
  </si>
  <si>
    <t>District Court</t>
  </si>
  <si>
    <t>Clerk of Court</t>
  </si>
  <si>
    <t>Auditor-Treasurer</t>
  </si>
  <si>
    <t>Treasurer</t>
  </si>
  <si>
    <t>State's Attorney</t>
  </si>
  <si>
    <t>Assessor</t>
  </si>
  <si>
    <t>Veteran's Service Officer</t>
  </si>
  <si>
    <t>County Supt. of Schools</t>
  </si>
  <si>
    <t>Director of Tax Equal.</t>
  </si>
  <si>
    <t>Buildings and Grounds</t>
  </si>
  <si>
    <t>Elections</t>
  </si>
  <si>
    <t>Unemployment Ins.</t>
  </si>
  <si>
    <t>Risk Coordinator</t>
  </si>
  <si>
    <t>Planning &amp; Zoning</t>
  </si>
  <si>
    <t>Oasis</t>
  </si>
  <si>
    <t>Publishing &amp; Printing</t>
  </si>
  <si>
    <t>Supplies &amp; Materials</t>
  </si>
  <si>
    <t>Vital Statistics</t>
  </si>
  <si>
    <t>Examination Fees</t>
  </si>
  <si>
    <t>Dues</t>
  </si>
  <si>
    <t>Property Insurance</t>
  </si>
  <si>
    <t>County Sheriff</t>
  </si>
  <si>
    <t>Dispatch</t>
  </si>
  <si>
    <t>Custody of Prisoners</t>
  </si>
  <si>
    <t>County Coroner</t>
  </si>
  <si>
    <t>Disaster Emergency Services</t>
  </si>
  <si>
    <t>County Physician</t>
  </si>
  <si>
    <t xml:space="preserve">Public Health Nurse </t>
  </si>
  <si>
    <t>Board of Health</t>
  </si>
  <si>
    <t>Princple</t>
  </si>
  <si>
    <t>Soil Conservation Service</t>
  </si>
  <si>
    <t>Hazardous Response Program</t>
  </si>
  <si>
    <t>Planning and Zoning</t>
  </si>
  <si>
    <t xml:space="preserve">Note 1-- Cash Reserve/Interim Fund (N.D.C.C. 57-15-27) Not to exceed 75% of the current year appropriation for all purposes other than for debt retirement and appropriations financed from Bond Sources. </t>
  </si>
  <si>
    <t>Fund XXXX</t>
  </si>
  <si>
    <t>Insurance</t>
  </si>
  <si>
    <t>Telephone</t>
  </si>
  <si>
    <t>Prior Years Taxes - Delinquent</t>
  </si>
  <si>
    <t>Mobile Home Taxes</t>
  </si>
  <si>
    <t>Estate Taxes</t>
  </si>
  <si>
    <t>Penalty and Interest</t>
  </si>
  <si>
    <t>Beer and Liquor Licenses</t>
  </si>
  <si>
    <t>Dog Licenses</t>
  </si>
  <si>
    <t>Raffle &amp; Peddlers Permits</t>
  </si>
  <si>
    <t>Building Permits</t>
  </si>
  <si>
    <t>Fireworks Permits</t>
  </si>
  <si>
    <t>State Grants - Computer</t>
  </si>
  <si>
    <t>Federal Payments in Lieu of Taxes</t>
  </si>
  <si>
    <t>Oil and Gas Production</t>
  </si>
  <si>
    <t>State Payment</t>
  </si>
  <si>
    <t>Veterans Credit</t>
  </si>
  <si>
    <t>Note: If additional rows are needed, insert rows and link to fund name on added worksheet</t>
  </si>
  <si>
    <t>Revenue</t>
  </si>
  <si>
    <t>Note 1 - Line 4 is currently a formula. If a better estimate at the time of preparing the budget is available, the County Auditor can modify the formula. If modified, ensure the estimate is for all cash and investments in the fund and that the County maintains proper support for the estimate.</t>
  </si>
  <si>
    <t xml:space="preserve">RESOURCES </t>
  </si>
  <si>
    <t xml:space="preserve">APPROPRIATION </t>
  </si>
  <si>
    <t>Fund Balance</t>
  </si>
  <si>
    <t>Estimated Fund Balance Line 6 minus 1c</t>
  </si>
  <si>
    <t>Other Levy Funds</t>
  </si>
  <si>
    <t>Non-Levy Funds</t>
  </si>
  <si>
    <t xml:space="preserve">DEBT SERVICE FUNDS: </t>
  </si>
  <si>
    <t>OTHER COUNTY LEVIES:</t>
  </si>
  <si>
    <t>COUNTY OFFICIALS</t>
  </si>
  <si>
    <t>Chairman</t>
  </si>
  <si>
    <t>Vice-Chairman</t>
  </si>
  <si>
    <t>Commissioner</t>
  </si>
  <si>
    <t>County Auditor</t>
  </si>
  <si>
    <t>Recorder's Office</t>
  </si>
  <si>
    <t>Superintendent of Schools</t>
  </si>
  <si>
    <t>Enter Name</t>
  </si>
  <si>
    <t>County Treasurer</t>
  </si>
  <si>
    <t>Current</t>
  </si>
  <si>
    <t>Fund XXX</t>
  </si>
  <si>
    <t>SR Example Fund 1</t>
  </si>
  <si>
    <t>DS Example Fund 1</t>
  </si>
  <si>
    <t>OCL Example Fund 1</t>
  </si>
  <si>
    <t>NLF Example Fund 1</t>
  </si>
  <si>
    <t>SR Example Fund 2</t>
  </si>
  <si>
    <t>SR Example Fund 3</t>
  </si>
  <si>
    <t>SR Example Fund 4</t>
  </si>
  <si>
    <t>SR Example Fund 5</t>
  </si>
  <si>
    <t>SR Example Fund 6</t>
  </si>
  <si>
    <t>SR Example Fund 7</t>
  </si>
  <si>
    <t>SR Example Fund 8</t>
  </si>
  <si>
    <t>SR Example Fund 9</t>
  </si>
  <si>
    <t>SR Example Fund 10</t>
  </si>
  <si>
    <t>SR Example Fund 11</t>
  </si>
  <si>
    <t>SR Example Fund 12</t>
  </si>
  <si>
    <t>SR Example Fund 13</t>
  </si>
  <si>
    <t>SR Example Fund 14</t>
  </si>
  <si>
    <t>SR Example Fund 15</t>
  </si>
  <si>
    <t>DS Example Fund 2</t>
  </si>
  <si>
    <t>DS Example Fund 3</t>
  </si>
  <si>
    <t>DS Example Fund 4</t>
  </si>
  <si>
    <t>DS Example Fund 5</t>
  </si>
  <si>
    <t>DS Example Fund 6</t>
  </si>
  <si>
    <t>DS Example Fund 7</t>
  </si>
  <si>
    <t>DS Example Fund 8</t>
  </si>
  <si>
    <t>DS Example Fund 9</t>
  </si>
  <si>
    <t>DS Example Fund 10</t>
  </si>
  <si>
    <t>OCL Example Fund 2</t>
  </si>
  <si>
    <t>OCL Example Fund 3</t>
  </si>
  <si>
    <t>OCL Example Fund 9</t>
  </si>
  <si>
    <t>OCL Example Fund 10</t>
  </si>
  <si>
    <t>OCL Example Fund 8</t>
  </si>
  <si>
    <t>OCL Example Fund 7</t>
  </si>
  <si>
    <t>OCL Example Fund 6</t>
  </si>
  <si>
    <t>OCL Example Fund 5</t>
  </si>
  <si>
    <t>OCL Example Fund 4</t>
  </si>
  <si>
    <t>NLF Example Fund 2</t>
  </si>
  <si>
    <t>NLF Example Fund 3</t>
  </si>
  <si>
    <t>NLF Example Fund 4</t>
  </si>
  <si>
    <t>NLF Example Fund 5</t>
  </si>
  <si>
    <t>NLF Example Fund 6</t>
  </si>
  <si>
    <t>NLF Example Fund 7</t>
  </si>
  <si>
    <t>NLF Example Fund 8</t>
  </si>
  <si>
    <t>NLF Example Fund 9</t>
  </si>
  <si>
    <t>NLF Example Fund 10</t>
  </si>
  <si>
    <t>Budget File Tips</t>
  </si>
  <si>
    <t>If you don't need all of the funds that are available you can do the following:</t>
  </si>
  <si>
    <t>A</t>
  </si>
  <si>
    <t>Right click the tabs you don't need and select "hide"</t>
  </si>
  <si>
    <t>B</t>
  </si>
  <si>
    <t>In the "Summary" tab, select the rows you don't need and hide. (you can also delete if you think they will never be used)</t>
  </si>
  <si>
    <t>If you wish to add funds proceed with the following:</t>
  </si>
  <si>
    <t>Right click one of the sets of category that you want</t>
  </si>
  <si>
    <t>Select Move or Copy</t>
  </si>
  <si>
    <t>C</t>
  </si>
  <si>
    <t>Check the box for "create a copy"</t>
  </si>
  <si>
    <t>D</t>
  </si>
  <si>
    <t>Select in the list shown for all tabs where you would like the new set to follow</t>
  </si>
  <si>
    <t>E</t>
  </si>
  <si>
    <t>Update the tab names for both tabs which will update the formulas within the first tab of the set of two</t>
  </si>
  <si>
    <t>F</t>
  </si>
  <si>
    <t>G</t>
  </si>
  <si>
    <t>Row H will need a link to the new worksheet that you created for the levy amount (see other rows for an example)</t>
  </si>
  <si>
    <t>Add a row in the "Summary" tab for the catergory you want to add to</t>
  </si>
  <si>
    <t>You will have to add page numbers for your own file</t>
  </si>
  <si>
    <t>Make sure you update the budget year on tab "TOC", cell D2 ( updates will be automatic in various tabs)</t>
  </si>
  <si>
    <t>X - X</t>
  </si>
  <si>
    <t>When you are finished with the file, you can un-highlight the blue cells for printing if you wish</t>
  </si>
  <si>
    <t>If you want to set the print area different for the various tabs, feel free to change</t>
  </si>
  <si>
    <t>Note that blue cells are there for you to update and non-blue cells typcially are formulas(excepton is the cash and investments amount)</t>
  </si>
  <si>
    <t>You are able to update the revenue and expenditure categories for your line items if necessary (they are just examples)</t>
  </si>
  <si>
    <t>Ensuing Budgeted Transfers Out</t>
  </si>
  <si>
    <t>Current Budgeted Transfers Out</t>
  </si>
  <si>
    <t>Year End Fund Balance Estimate</t>
  </si>
  <si>
    <t>TOTAL AMOUNT LEVIED--Line 7 plus Line 8 (Note 3)</t>
  </si>
  <si>
    <t>Previous Yr Levy</t>
  </si>
  <si>
    <t>Levy 2 Years Ago</t>
  </si>
  <si>
    <t>Levy 3 Yrs Ago</t>
  </si>
  <si>
    <t>Less: New or increased levy authority (See Note 1)</t>
  </si>
  <si>
    <t>Less: Irrepeable tax to pay bonded debt (See Note 3)</t>
  </si>
  <si>
    <t>Less: Taxes to pay bonds, evidence of debt  or obligations (See Note 5)</t>
  </si>
  <si>
    <t>Less: Special improvement project paid by general taxation (See Note 6)</t>
  </si>
  <si>
    <t>Less: School District Tuition Levy (See Note 8)</t>
  </si>
  <si>
    <t>Calculated Percentage</t>
  </si>
  <si>
    <t>Taxing District</t>
  </si>
  <si>
    <t>Budget Year</t>
  </si>
  <si>
    <t>Total Dollars Levied on behalf of taxing district in three preceding years</t>
  </si>
  <si>
    <t>Less:  Levies Exempt from Cap</t>
  </si>
  <si>
    <t>Less: Taxes or Special Assessments levied to pay debt (See Note 4)</t>
  </si>
  <si>
    <t>Less: Water Resource Districts (See Note 7)</t>
  </si>
  <si>
    <t>Less: Not entity-wide (requires separate cap calculation)</t>
  </si>
  <si>
    <t>Less: Other</t>
  </si>
  <si>
    <t>Previous Year Taxable Value</t>
  </si>
  <si>
    <t>Plus: New Property Taxable Value</t>
  </si>
  <si>
    <t>Plus: Expired TIF Incremental Taxable Value</t>
  </si>
  <si>
    <t>Plus: Expired Exemptions Taxable Value</t>
  </si>
  <si>
    <t>Minus: Removed Property Taxable Value</t>
  </si>
  <si>
    <t>Minus: Expired Temporary Mill Levy Amount</t>
  </si>
  <si>
    <t>Less: Property tax levy authority increased above zero mills (See Note 2)</t>
  </si>
  <si>
    <t>Calculation 1: Base Year Levy</t>
  </si>
  <si>
    <t>Calculation 2: Adjusted Year Levy</t>
  </si>
  <si>
    <t>Cap Percentage Allowance Calculation</t>
  </si>
  <si>
    <t>Cap Percentage allowance this year</t>
  </si>
  <si>
    <r>
      <rPr>
        <b/>
        <sz val="12"/>
        <color theme="1"/>
        <rFont val="Calibri"/>
        <family val="2"/>
        <scheme val="minor"/>
      </rPr>
      <t>Unused</t>
    </r>
    <r>
      <rPr>
        <sz val="12"/>
        <color theme="1"/>
        <rFont val="Calibri"/>
        <family val="2"/>
        <scheme val="minor"/>
      </rPr>
      <t xml:space="preserve"> Cap Percentage allowance last year (see last year's cap calc worksheet)</t>
    </r>
  </si>
  <si>
    <t>Maximum Cap Percentage Allowance Available for this year</t>
  </si>
  <si>
    <t>TAX YEAR</t>
  </si>
  <si>
    <t>CALCULATION 1 - Base Year Calculation</t>
  </si>
  <si>
    <t>Less: City or County Emergency Levy; Levies to pay claims &amp; judgments; Specials on School Property (See Note 7)</t>
  </si>
  <si>
    <t>Difference = Dollars Levied Subject to Percentage Cap Increase                                                                   (Line 4 minus Lines 5-13)</t>
  </si>
  <si>
    <t>Base Year Levy (highest of last 3 years Line 14)</t>
  </si>
  <si>
    <t>CALCULATION 2 - Ajdusted Year Calculation</t>
  </si>
  <si>
    <t>Previous Year Levy (from Line 14, 1st column)</t>
  </si>
  <si>
    <t>Previous Year Mill Rate (Line 16 divided by Line 17 X 1000)</t>
  </si>
  <si>
    <t>Net Taxable Value (Line 19 plus Line 20 plus Line 21 minus Line 22)</t>
  </si>
  <si>
    <t>Allowance for New Growth (Line 23 X Line 18 divided by 1000)</t>
  </si>
  <si>
    <t>Net Adjustments (Line 24 minus Line 25)</t>
  </si>
  <si>
    <t>Adjusted Year Levy (Line 16 plus Line 26)</t>
  </si>
  <si>
    <t>CALCULATION 3 - Cap Allowance Calculations</t>
  </si>
  <si>
    <t>A. Current Year Cap Allowance</t>
  </si>
  <si>
    <t>Higher Base Year Levy (Line 15) or Adjusted Year Levy (Line 27)</t>
  </si>
  <si>
    <t>Current Year Allowable Cap Percentage Limit</t>
  </si>
  <si>
    <t>Cap Allowance  Amount (Line 28 times Line 29)</t>
  </si>
  <si>
    <t>CURRENT YEAR CAP = Higher Base Year or Adjusted Year Levy (Line 28) plus                 Cap Allowance Amount (Line 30)</t>
  </si>
  <si>
    <t>B. Max Cap Allowance Using Excess Percentage From Previous Years</t>
  </si>
  <si>
    <t>Max Allowable Cap Percentage (Current year allowable cap percentage + Previous years unused cap perentage)  Line 3</t>
  </si>
  <si>
    <t>Max Cap Allowance Amount (Line 32 times Line 33)</t>
  </si>
  <si>
    <t>MAX CAP = Higher Base Year or Adjusted Year + Max Cap Percentage                           (Line 32 plus Line 34)</t>
  </si>
  <si>
    <t>CALCULATION 4 - Excess Percentage Increase for Future Periods</t>
  </si>
  <si>
    <t>Difference = Dollars Certified by Taxing District Subject to Cap                                                         (Line 36 minus 37-47)</t>
  </si>
  <si>
    <t>Current Budget Year Excess Cap % to Carry Forward</t>
  </si>
  <si>
    <t>Unused Cap Amount (Line 31 minus Line 4)</t>
  </si>
  <si>
    <t>Current Year Excess Percentage Carry Forward to Future Periods</t>
  </si>
  <si>
    <t>Prior Budget Year Excess Cap % to Carry Forward</t>
  </si>
  <si>
    <t>Excess Percentage Used from Prior Years Carry Forward</t>
  </si>
  <si>
    <t>Excess Percentage Remaining from Prior Years Carry Forward</t>
  </si>
  <si>
    <t>Total Excess Percentage to Carry Forward (Line 51 plus Line 53)</t>
  </si>
  <si>
    <t>R8MV6P90JJTFX0JC22X2TS38YQ11CAC2RNM4E2R1WPMTE27ZAQVG</t>
  </si>
  <si>
    <t>Bakken, Alexander G.</t>
  </si>
  <si>
    <t>Create</t>
  </si>
  <si>
    <t>f54510df-2903-4897-8673-5747e603b9f4</t>
  </si>
  <si>
    <t>{"id":"f54510df-2903-4897-8673-5747e603b9f4","type":1,"name":"workbookId","value":"71260cfd-c4c6-494f-aece-460c1d9c70d0"}</t>
  </si>
  <si>
    <t>06e10c01-4603-4782-9cb7-93a750aefad0</t>
  </si>
  <si>
    <t>{"id":"06e10c01-4603-4782-9cb7-93a750aefad0","type":0,"name":"dataSnipperSheetDeleted","value":"false"}</t>
  </si>
  <si>
    <t>1d37b962-99b1-48a1-a98b-9044608b0fa3</t>
  </si>
  <si>
    <t>{"id":"1d37b962-99b1-48a1-a98b-9044608b0fa3","type":0,"name":"embed-documents","value":"true"}</t>
  </si>
  <si>
    <t>cda96b78-b603-4aca-a72b-af0ab101689c</t>
  </si>
  <si>
    <t>{"id":"cda96b78-b603-4aca-a72b-af0ab101689c","type":1,"name":"migratedFssProjectId","value":""}</t>
  </si>
  <si>
    <t>f72c9fdb-7613-4e6e-9746-59186e967cd7</t>
  </si>
  <si>
    <t>{"id":"f72c9fdb-7613-4e6e-9746-59186e967cd7","type":1,"name":"uplinkConfiguration","value":""}</t>
  </si>
  <si>
    <t>49908084-a65c-41f4-a458-c0d57a518f23</t>
  </si>
  <si>
    <t>{"id":"49908084-a65c-41f4-a458-c0d57a518f23","type":0,"name":"applyRetentionToFutureDocuments","value":"false"}</t>
  </si>
  <si>
    <t>17b03f48-0833-4791-8f09-b951ed52e54d</t>
  </si>
  <si>
    <t>{"id":"17b03f48-0833-4791-8f09-b951ed52e54d","documentGroupId":"00000000-0000-0000-0000-000000000000","name":"2026_Instructions_for_Cap_Calculation_Worksheet_wiith_Notes_and_Definitions.pdf","path":"C:\\Users\\abakken\\OneDrive - State of North Dakota\\Desktop\\2026_Instructions_for_Cap_Calculation_Worksheet_wiith_Notes_and_Definitions.pdf","relativePath":"2026_Instructions_for_Cap_Calculation_Worksheet_wiith_Notes_and_Definitions.pdf","storageType":1,"importedBy":"Bakken, Alexander G.","importedAt":"2026-08-26T18:10:31.8909631Z","compressed":false,"storageLocations":{"R8MV6P90JJTFX0JC22X2TS38YQ11CAC2RNM4E2R1WPMTE27ZAQVG":["{DCCDD4BD-435C-4B85-959A-5D96FD94CC87}"]},"checksum":"c273466ffefcaa4674284e13d56d23b4789f7f41a6567fdfb406c7bf7140e8f3","fileRecords":[{"storageType":"FileSystem","metadata":"{\"StorageType\":\"FileSystem\",\"Location\":\"C:\\\\Users\\\\abakken\\\\OneDrive - State of North Dakota\\\\Desktop\\\\2026_Instructions_for_Cap_Calculation_Worksheet_wiith_Notes_and_Definitions.pdf\",\"AbsolutePath\":\"C:\\\\Users\\\\abakken\\\\OneDrive - State of North Dakota\\\\Desktop\\\\2026_Instructions_for_Cap_Calculation_Worksheet_wiith_Notes_and_Definitions.pdf\",\"RelativePath\":\"2026_Instructions_for_Cap_Calculation_Worksheet_wiith_Notes_and_Definitions.pdf\",\"Name\":\"2026_Instructions_for_Cap_Calculation_Worksheet_wiith_Notes_and_Definitions.pdf\",\"Size\":227750}"},{"storageType":"CustomXml","metadata":"{\"StorageType\":\"CustomXml\",\"StorageLocations\":{\"R8MV6P90JJTFX0JC22X2TS38YQ11CAC2RNM4E2R1WPMTE27ZAQVG\":[\"{DCCDD4BD-435C-4B85-959A-5D96FD94CC87}\"]},\"IsChunked\":true,\"Name\":\"2026_Instructions_for_Cap_Calculation_Worksheet_wiith_Notes_and_Definitions.pdf\",\"Location\":\"C:\\\\Users\\\\abakken\\\\OneDrive - State of North Dakota\\\\Desktop\\\\2026_Instructions_for_Cap_Calculation_Worksheet_wiith_Notes_and_Definitions.pdf\",\"Size\":227750}"}]}</t>
  </si>
  <si>
    <t>b8f86cb4-b7ab-402e-bb00-e0bf95be9529</t>
  </si>
  <si>
    <t>{"name":"DS_2026_Instructions_for_Cap_Calculation_Worksheet_wiith_Notes_and_Definitions.pdf_page.1_968458712","id":"b8f86cb4-b7ab-402e-bb00-e0bf95be9529","documentId":"17b03f48-0833-4791-8f09-b951ed52e54d","pageNumber":1,"type":6,"x1":50.88764,"x2":544.4384,"y1":681.085938,"y2":733.1088,"text":"Instructions for 2026 Cap Calculation Worksheet Budget Year 2027"}</t>
  </si>
  <si>
    <t>Delete</t>
  </si>
  <si>
    <t>Cap Percentage Allowance</t>
  </si>
  <si>
    <t xml:space="preserve">     a.   Where can I get previous years' dollars levied?</t>
  </si>
  <si>
    <t xml:space="preserve">            ii.   The Certificate of Levy you provided to the county auditor the previous three years</t>
  </si>
  <si>
    <t xml:space="preserve">            iii.  County Auditor</t>
  </si>
  <si>
    <t xml:space="preserve">     a.   Where can I get previous years TAXABLE VALUE?</t>
  </si>
  <si>
    <t xml:space="preserve">            ii.   County Tax Director or Auditor</t>
  </si>
  <si>
    <t xml:space="preserve">     a.   Examples of property added include: new construction and property added by annexation. DO NOT include any change in value caused by reassessment, change in classification, change in value made by any board of equalization.</t>
  </si>
  <si>
    <t xml:space="preserve">     b.   Use current year new property TAXABLE VALUE.</t>
  </si>
  <si>
    <t xml:space="preserve">     c.   Where can I get new property TAXABLE VALUE?</t>
  </si>
  <si>
    <t xml:space="preserve">            i.    County Tax Director (mid to late June)</t>
  </si>
  <si>
    <t xml:space="preserve">     a.   Use current year expired TIF incremental TAXABLE VALUE.</t>
  </si>
  <si>
    <t xml:space="preserve">     b.   Where can I get TIF Incremental TAXABLE VALUE?</t>
  </si>
  <si>
    <t xml:space="preserve">     a.   Use current year expired exemption TAXABLE VALUE.</t>
  </si>
  <si>
    <t xml:space="preserve">     b.   Where can I get expired exemption TAXABLE VALUE?</t>
  </si>
  <si>
    <t xml:space="preserve">     a.   Examples of reasons why the property no longer exists in the taxing district include the following: destruction of property, demolition, removal of structures or improvements, loss by annexation to another district, wind turbines that convert from a centrally assessed value to assessment as a payment in lieu of property tax. DO NOT include any change in value caused by reassessment, change in classification, change in value made by any board of equalization.</t>
  </si>
  <si>
    <t xml:space="preserve">     b.   Use current year taxable value for removed property.</t>
  </si>
  <si>
    <t xml:space="preserve">     c.   Where can I get property removed TAXABLE VALUE?</t>
  </si>
  <si>
    <t>Calculation 3: Cap Allowance Calculations</t>
  </si>
  <si>
    <t>Current Year Cap Allowance</t>
  </si>
  <si>
    <t>Max Cap Allowance with Unused Excess from Previous Year</t>
  </si>
  <si>
    <t>Calculation 4: Excess Percentage Carry Forward for Future Periods</t>
  </si>
  <si>
    <t>Current Budget Year Excess Cap Percentage to Carry Forward</t>
  </si>
  <si>
    <t>Previous Year Excess Cap Percentage to Carry Forward</t>
  </si>
  <si>
    <t>NOTES: Levies Exempt from the Cap Calculation</t>
  </si>
  <si>
    <t>DEFINITIONS</t>
  </si>
  <si>
    <t xml:space="preserve">     1.   When property and improvements to property which were not taxable in the preceding taxable year are taxable in the current year, the amount levied in dollars in the preceding taxable year by the taxing district must be increased to reflect the taxes that would have been imposed against the additional taxable valuation attributable to that property at the mill rate applied to all property in the preceding taxable year, excluding the mill rate associated with:</t>
  </si>
  <si>
    <t xml:space="preserve">            (a) Any irrepealable tax levied to pay bonded indebtedness levied under section 16 of article X of the Constitution of North Dakota.</t>
  </si>
  <si>
    <t xml:space="preserve">            (b) A tax levied for the one-mill levy for the state medical center authorized by Section 10 of article X of the Constitution of North Dakota.</t>
  </si>
  <si>
    <t xml:space="preserve">     2.   When a property tax exemption existed in the preceding taxable year which has been reduced or no longer exists for the current taxable year, the amount levied in dollars in the preceding taxable year by the taxing district must be increased to reflect the taxes that would have been imposed against the portion of the taxable valuation of the property which is no longer exempt at the mill rate applied to all property in the preceding taxable year, excluding the mill rate associated with:</t>
  </si>
  <si>
    <t xml:space="preserve">            (b) A tax levied for the one-mill levy for the state medical center authorized by section 10 of article X of the Constitution of North Dakota.</t>
  </si>
  <si>
    <t xml:space="preserve">     3.   When property that was taxable in the preceding taxable year is not taxable for the current taxable year, the amount levied in dollars in the preceding taxable year by the taxing district must be reduced by the amount of taxes that were imposed against the taxable valuation of that property in the preceding taxable year.</t>
  </si>
  <si>
    <t xml:space="preserve">     4.   When a temporary mill levy increase, excluding an increase under this section, authorized by the electors of the taxing district or mill levy imposition authority under state law existed in the preceding taxable year but is no longer applicable or has been reduced, the amount levied in dollars in the preceding taxable year by the taxing district must be adjusted to reflect the expired temporary mill levy increase and the eliminated or reduced mill levy under state law before the percentage increase allowable under this subsection is applied.</t>
  </si>
  <si>
    <t>"Base Year Levy" means the highest amount of property tax levied in dollars by a taxing district in the three taxable years immediately preceding the current taxable year.</t>
  </si>
  <si>
    <t>"Allowable percentage increase" means three percent.</t>
  </si>
  <si>
    <t xml:space="preserve">     1.   The allowable percentage limit; and</t>
  </si>
  <si>
    <t xml:space="preserve">     2.   The difference between the actual amount of property tax levied in dollars and the greater of the base year levy or the adjusted year levy with the resulting difference under this paragraph divided by the greater of the base year levy or adjusted year levy.</t>
  </si>
  <si>
    <t>"Proposed percentage increase" means the difference, rounded to the nearest hundredth of a percent, between:</t>
  </si>
  <si>
    <t xml:space="preserve">     1.   The difference between the amount of property tax in dollars proposed to be levied by the governing board of the taxing district and the greater of the base year levy or the adjusted year levy with the resulting difference under this paragraph divided by the greater of the base year levy or adjusted year levy; and</t>
  </si>
  <si>
    <t xml:space="preserve">     2.   The allowable percentage limit.</t>
  </si>
  <si>
    <t>"Taxing district" means any political subdivision empowered to levy taxes.</t>
  </si>
  <si>
    <t>Instructions for 2026 Cap Calculation Worksheet</t>
  </si>
  <si>
    <t>1. Current Year Allowable Percentage Limit 3% (auto populates).</t>
  </si>
  <si>
    <t>2. Enter Excess Percentage from Last Year (line 46 from last year's cap calculation worksheet).</t>
  </si>
  <si>
    <t>3. Maximum Cap Percentage Allowance Available This Year (auto populates).</t>
  </si>
  <si>
    <t>4. Enter the three previous year's TOTAL dollars levied by the taxing district. Include all dollars levied by your taxing district.</t>
  </si>
  <si>
    <t>5-13. Enter amount(s) levied under each category that are exempt from the cap including those that are not levied entity wide. (See Notes 1-8 on page 4).</t>
  </si>
  <si>
    <t>14. Difference: Line 4 minus Lines 5-13 (auto populates).</t>
  </si>
  <si>
    <t>15. Base Year Levy: Highest amount from Line 14 (auto populates).</t>
  </si>
  <si>
    <t>**Note: A separate cap calculation worksheet will need to be prepared for each non- entity wide levy.</t>
  </si>
  <si>
    <t>16. Previous Year Levy: From Line 14 (auto populates).</t>
  </si>
  <si>
    <t>17. Enter Previous Year TAXABLE VALUE (used for previous year maximum levy worksheet) This value includes the TAXABLE VALUE of homestead and veterans credit properties.</t>
  </si>
  <si>
    <t>18. Previous Year Mill Rate: Line 16 divided by Line 17 X 1000 (auto populates).</t>
  </si>
  <si>
    <t>19. Enter New Property TAXABLE VALUE (Change in Value Codes 3 &amp; 4)</t>
  </si>
  <si>
    <t>20. Enter Expired TIF Incremental TAXABLE VALUE</t>
  </si>
  <si>
    <t>21. Enter Expired Exemption TAXABLE VALUE (Change in value Code 1)</t>
  </si>
  <si>
    <t>22. Enter Removed Property TAXABLE VALUE (Change in Value Codes 1, 3 &amp; 4)</t>
  </si>
  <si>
    <t>23. Net: Line 19 plus Line 20 plus Line 21 minus Line 22 (auto populates).</t>
  </si>
  <si>
    <t>24. Allowance for New Growth: Line 23 times Line 18 divided by 1000 (auto populates).</t>
  </si>
  <si>
    <t>25. Enter previous year expired temporary mill levy amount in dollars.</t>
  </si>
  <si>
    <t>26. Net Adjustments: Line 24 minus Line 25 (auto populates).</t>
  </si>
  <si>
    <t>27. Adjusted Year Levy: Line 16 plus Line 26 (auto populates).</t>
  </si>
  <si>
    <t>28. Greater Base Year Levy Line 15 OR Adjusted Year Levy Line 27 (auto populates).</t>
  </si>
  <si>
    <t>29. Current Year Allowable Cap Percentage Limit 3% (auto populates).</t>
  </si>
  <si>
    <t>30. Calculated Cap Allowance Amount (Line 28 times Line 29).</t>
  </si>
  <si>
    <t>31. Maximum taxes allowed current year with 3% cap allowance: Line 28 plus Line 30 (auto populates).</t>
  </si>
  <si>
    <t>33. Maximum Cap Percentage Allowance from Line 3 (auto populates).</t>
  </si>
  <si>
    <t>34. Calculated Maximum Cap Allowance Amount: Line 32 times Line 33 (auto populates).</t>
  </si>
  <si>
    <t>35. Maximum taxes allowed using current year allowable percentage AND unused percentage from previous year(s): Line 32 plus Line 34 (auto populates).</t>
  </si>
  <si>
    <t>36. Enter TOTAL dollars to be levied by taxing district for next year's budget.</t>
  </si>
  <si>
    <t>48. Dollars Certified by Taxing District Subject to the Cap: Line 36 minus Lines 37-47 (auto populates).</t>
  </si>
  <si>
    <t>49. Current Year Unused Cap Amount: Line 31 minus Line 48 (auto populates).</t>
  </si>
  <si>
    <t>50. Current Year Calculated Percentage for Future Periods (auto populates).</t>
  </si>
  <si>
    <t>51. Current Year Excess Percentage for Future Periods: no les than 0%, no more than 3%, Can be used in any of the five succeeding years. May be used only once. May not carry forward beyond five taxable years. Oldest unused excess percentage increase must be used first.</t>
  </si>
  <si>
    <t>52. Excess percentage used from previous year carry forward (auto populates).</t>
  </si>
  <si>
    <t>53. Excess percentage remaining from previous year carry forward (auto populates).</t>
  </si>
  <si>
    <t>54. Total Excess Percentage to Carry Forward: Line 51 plus Line 53 (auto populates).</t>
  </si>
  <si>
    <t>Note 1: New or increased property tax levy authority that becomes available to the taxing district in the current taxable year resulting from 1) A change in state law; 2) Approval by the electors of the taxing district.</t>
  </si>
  <si>
    <t>Note 2: Property tax levy authority increased above zero mills in the current taxable year by the governing board or the taxing district, provided the levy authority was not previously used (previous year).</t>
  </si>
  <si>
    <t>Note 3: Any irrepeable tax to pay bonded indebtedness levied under section 16 of article X of the Constitution of North Dakota.</t>
  </si>
  <si>
    <t>Note 4: Taxes or special assessments levied to pay the principal and interest on any obligations of any political subdivision, including taxes levied for deficiencies in special assessment and improvement district funds and revenue bond and reserve funds.</t>
  </si>
  <si>
    <t>Note 5: Taxes levied to pay bonds, evidences of indebtedness, or obligations of any political subdivision, including taxes levied to pay evidences of indebtedness under chapter 57-47 issued by the Bank of North Dakota from the infrastructure revolving loan fund.</t>
  </si>
  <si>
    <t>Note 6: Taxes levied pursuant to law for the proportion of the cost to any taxing district for a special improvement project by general taxation.</t>
  </si>
  <si>
    <t>Note 7: Taxes levied under sections 40-24-10 (City Special Improvements), 40-43-01 (City Judgments), 57-15-28 (County Emergency Levy), 57-15-41 (Special Assessments on School Property), and 57-15-48 (City Emergency Levy) and chapter 61-16.1 (Water Resource Districts).</t>
  </si>
  <si>
    <t>Note 8: Taxes levied by a school district under subsection 5 of section 57-15-14.2 (Tuition Levy).</t>
  </si>
  <si>
    <t>1787768611368</t>
  </si>
  <si>
    <t>df839d3c-46f2-4c44-a362-b63a5189f47f</t>
  </si>
  <si>
    <t>{"id":"df839d3c-46f2-4c44-a362-b63a5189f47f","name":"DS_2026_Instructions_for_Cap_Calculation_Worksheet_wiith_Notes_and_Definitions.pdf_page.1_931700361","type":6,"documentId":"17b03f48-0833-4791-8f09-b951ed52e54d","text":"Instructions for 2026 Cap Calculation Worksheet","pageNumber":1,"x1":157.4784,"y1":710.2152000000001,"x2":467.3736,"y2":725.2920000000001}</t>
  </si>
  <si>
    <t>f0df37b9-6eb4-4cc0-877f-1578db375904</t>
  </si>
  <si>
    <t>{"id":"f0df37b9-6eb4-4cc0-877f-1578db375904","name":"DS_2026_Instructions_for_Cap_Calculation_Worksheet_wiith_Notes_and_Definitions.pdf_page.1_507230312","type":6,"documentId":"17b03f48-0833-4791-8f09-b951ed52e54d","text":"Cap Percentage Allowance","pageNumber":1,"x1":71.064,"y1":652.8095999999999,"x2":218.1672,"y2":666.1872}</t>
  </si>
  <si>
    <t>bdd4f54c-44c9-4407-8377-4aabd7652696</t>
  </si>
  <si>
    <t>{"id":"bdd4f54c-44c9-4407-8377-4aabd7652696","name":"DS_2026_Instructions_for_Cap_Calculation_Worksheet_wiith_Notes_and_Definitions.pdf_page.1_429650371","type":6,"documentId":"17b03f48-0833-4791-8f09-b951ed52e54d","text":"Calculation 1: Base Year Levy","pageNumber":1,"x1":70.9488,"y1":535.3704,"x2":231.912,"y2":548.8776}</t>
  </si>
  <si>
    <t>6bdb63f6-c601-4a68-9543-29ef4d566b69</t>
  </si>
  <si>
    <t>{"id":"6bdb63f6-c601-4a68-9543-29ef4d566b69","name":"DS_2026_Instructions_for_Cap_Calculation_Worksheet_wiith_Notes_and_Definitions.pdf_page.1_674994375","type":6,"documentId":"17b03f48-0833-4791-8f09-b951ed52e54d","text":"Calculation 2: Adjusted Year Levy","pageNumber":1,"x1":71.0784,"y1":256.67279999999994,"x2":253.4112,"y2":269.9928}</t>
  </si>
  <si>
    <t>ef9fc6bf-4bbe-494d-936f-1ded8c26a9e9</t>
  </si>
  <si>
    <t>{"id":"ef9fc6bf-4bbe-494d-936f-1ded8c26a9e9","name":"DS_2026_Instructions_for_Cap_Calculation_Worksheet_wiith_Notes_and_Definitions.pdf_page.2_703390726","type":6,"documentId":"17b03f48-0833-4791-8f09-b951ed52e54d","text":"Calculation 3: Cap Allowance Calculations","pageNumber":2,"x1":70.9344,"y1":263.3184,"x2":304.6608,"y2":276.63120000000004}</t>
  </si>
  <si>
    <t>a1ec95da-d70e-42e0-8349-96d2e963dc94</t>
  </si>
  <si>
    <t>{"id":"a1ec95da-d70e-42e0-8349-96d2e963dc94","name":"DS_2026_Instructions_for_Cap_Calculation_Worksheet_wiith_Notes_and_Definitions.pdf_page.2_849229388","type":6,"documentId":"17b03f48-0833-4791-8f09-b951ed52e54d","text":"Current Year Cap Allowance","pageNumber":2,"x1":80.46,"y1":238.33000000000004,"x2":234.88,"y2":251.22000000000003}</t>
  </si>
  <si>
    <t>5e48322c-ee2e-45b5-b93b-c26209eeeb17</t>
  </si>
  <si>
    <t>{"id":"5e48322c-ee2e-45b5-b93b-c26209eeeb17","name":"DS_2026_Instructions_for_Cap_Calculation_Worksheet_wiith_Notes_and_Definitions.pdf_page.2_97988322","type":6,"documentId":"17b03f48-0833-4791-8f09-b951ed52e54d","text":"Max Cap Allowance with Unused Excess from Previous Year","pageNumber":2,"x1":80.52,"y1":119.78000000000004,"x2":404.63,"y2":132.58000000000004}</t>
  </si>
  <si>
    <t>16f24542-a27c-4f8a-88ed-31059a36e330</t>
  </si>
  <si>
    <t>{"id":"16f24542-a27c-4f8a-88ed-31059a36e330","name":"DS_2026_Instructions_for_Cap_Calculation_Worksheet_wiith_Notes_and_Definitions.pdf_page.3_631871348","type":6,"documentId":"17b03f48-0833-4791-8f09-b951ed52e54d","text":"Calculation 4: Excess Percentage Carry Forward for Future Periods","pageNumber":3,"x1":71.0496,"y1":653.5296,"x2":431.8056,"y2":666.9216}</t>
  </si>
  <si>
    <t>d5a58661-7a8a-444c-9d53-e328bb608847</t>
  </si>
  <si>
    <t>{"id":"d5a58661-7a8a-444c-9d53-e328bb608847","name":"DS_2026_Instructions_for_Cap_Calculation_Worksheet_wiith_Notes_and_Definitions.pdf_page.3_170084222","type":6,"documentId":"17b03f48-0833-4791-8f09-b951ed52e54d","text":"Current Budget Year Excess Cap Percentage to Carry Forward","pageNumber":3,"x1":71.16,"y1":518.4,"x2":404.32000000000005,"y2":532.06}</t>
  </si>
  <si>
    <t>1379bc10-4d95-40ab-8c57-d8e4fbf4efac</t>
  </si>
  <si>
    <t>{"id":"1379bc10-4d95-40ab-8c57-d8e4fbf4efac","name":"DS_2026_Instructions_for_Cap_Calculation_Worksheet_wiith_Notes_and_Definitions.pdf_page.3_640914090","type":6,"documentId":"17b03f48-0833-4791-8f09-b951ed52e54d","text":"Previous Year Excess Cap Percentage to Carry Forward","pageNumber":3,"x1":71.05,"y1":400.15000000000003,"x2":368.45,"y2":413.61}</t>
  </si>
  <si>
    <t>764c005c-7379-4214-aff8-b4723eb9a2ae</t>
  </si>
  <si>
    <t>{"id":"764c005c-7379-4214-aff8-b4723eb9a2ae","name":"DS_2026_Instructions_for_Cap_Calculation_Worksheet_wiith_Notes_and_Definitions.pdf_page.4_337396253","type":6,"documentId":"17b03f48-0833-4791-8f09-b951ed52e54d","text":"NOTES: Levies Exempt from the Cap Calculation","pageNumber":4,"x1":76.2696,"y1":710.064,"x2":380.1168,"y2":724.9248}</t>
  </si>
  <si>
    <t>888ada62-7abe-4ce3-ae98-4b1df6600661</t>
  </si>
  <si>
    <t>{"id":"888ada62-7abe-4ce3-ae98-4b1df6600661","name":"DS_2026_Instructions_for_Cap_Calculation_Worksheet_wiith_Notes_and_Definitions.pdf_page.4_751660691","type":6,"documentId":"17b03f48-0833-4791-8f09-b951ed52e54d","text":"DEFINITIONS","pageNumber":4,"x1":76.31280000000001,"y1":232.20720000000006,"x2":160.92,"y2":245.48400000000004}</t>
  </si>
  <si>
    <t>a33f29e2-2455-46cd-8524-d4c94e2306c7</t>
  </si>
  <si>
    <t>{"id":"a33f29e2-2455-46cd-8524-d4c94e2306c7","name":"DS_2026_Instructions_for_Cap_Calculation_Worksheet_wiith_Notes_and_Definitions.pdf_page.1_10886154","type":6,"documentId":"17b03f48-0833-4791-8f09-b951ed52e54d","text":"1. Current Year Allowable Percentage Limit 3% (auto populates).","pageNumber":1,"x1":140.27,"y1":628.13,"x2":407.74,"y2":641.76}</t>
  </si>
  <si>
    <t>4667ae44-327a-4465-850b-a6ca91569166</t>
  </si>
  <si>
    <t>{"id":"4667ae44-327a-4465-850b-a6ca91569166","name":"DS_2026_Instructions_for_Cap_Calculation_Worksheet_wiith_Notes_and_Definitions.pdf_page.1_351350250","type":6,"documentId":"17b03f48-0833-4791-8f09-b951ed52e54d","text":"2. Enter Excess Percentage from Last Year (line 46 from last year's cap calculation worksheet).","pageNumber":1,"x1":97.79,"y1":594.73,"x2":507.40999999999997,"y2":624.56}</t>
  </si>
  <si>
    <t>2255a3ad-8fc3-42c0-956b-d0de6384554f</t>
  </si>
  <si>
    <t>{"id":"2255a3ad-8fc3-42c0-956b-d0de6384554f","name":"DS_2026_Instructions_for_Cap_Calculation_Worksheet_wiith_Notes_and_Definitions.pdf_page.1_43203410","type":6,"documentId":"17b03f48-0833-4791-8f09-b951ed52e54d","text":"3. Maximum Cap Percentage Allowance Available This Year (auto populates).","pageNumber":1,"x1":98.16,"y1":577,"x2":472.41999999999996,"y2":590.8}</t>
  </si>
  <si>
    <t>b90b668a-d7e9-4bb9-88fe-09c8c1fe482d</t>
  </si>
  <si>
    <t>{"id":"b90b668a-d7e9-4bb9-88fe-09c8c1fe482d","name":"DS_2026_Instructions_for_Cap_Calculation_Worksheet_wiith_Notes_and_Definitions.pdf_page.1_237689187","type":6,"documentId":"17b03f48-0833-4791-8f09-b951ed52e54d","text":"4. Enter the three previous year's TOTAL dollars levied by the taxing district. Include all dollars levied by your taxing district.","pageNumber":1,"x1":98.09,"y1":493.62000000000006,"x2":471.25,"y2":523.9200000000001}</t>
  </si>
  <si>
    <t>ec90761b-1a77-4421-8931-f9d9479b9709</t>
  </si>
  <si>
    <t>{"id":"ec90761b-1a77-4421-8931-f9d9479b9709","name":"DS_2026_Instructions_for_Cap_Calculation_Worksheet_wiith_Notes_and_Definitions.pdf_page.1_674808058","type":6,"documentId":"17b03f48-0833-4791-8f09-b951ed52e54d","text":"5-13. Enter amount(s) levied under each category that are exempt from the cap including those that are not levied entity wide. (See Notes 1-8 on page 4).","pageNumber":1,"x1":106.75,"y1":366.58,"x2":535.8,"y2":396.9}</t>
  </si>
  <si>
    <t>8851152f-05d2-409a-a418-781a81f48e31</t>
  </si>
  <si>
    <t>{"id":"8851152f-05d2-409a-a418-781a81f48e31","name":"DS_2026_Instructions_for_Cap_Calculation_Worksheet_wiith_Notes_and_Definitions.pdf_page.1_348079004","type":6,"documentId":"17b03f48-0833-4791-8f09-b951ed52e54d","text":"14. Difference: Line 4 minus Lines 5-13 (auto populates).","pageNumber":1,"x1":152.73,"y1":349,"x2":362.46,"y2":363.09}</t>
  </si>
  <si>
    <t>4f4d37e5-1fa0-4fc2-96b3-b41ab910ead7</t>
  </si>
  <si>
    <t>{"id":"4f4d37e5-1fa0-4fc2-96b3-b41ab910ead7","name":"DS_2026_Instructions_for_Cap_Calculation_Worksheet_wiith_Notes_and_Definitions.pdf_page.1_969584612","type":6,"documentId":"17b03f48-0833-4791-8f09-b951ed52e54d","text":"15. Base Year Levy: Highest amount from Line 14 (auto populates).","pageNumber":1,"x1":128.58,"y1":332.01000000000005,"x2":415.55999999999995,"y2":346.3}</t>
  </si>
  <si>
    <t>229fabd8-1a43-4789-9ba3-aeca454f5f16</t>
  </si>
  <si>
    <t>{"id":"229fabd8-1a43-4789-9ba3-aeca454f5f16","name":"DS_2026_Instructions_for_Cap_Calculation_Worksheet_wiith_Notes_and_Definitions.pdf_page.1_185825687","type":6,"documentId":"17b03f48-0833-4791-8f09-b951ed52e54d","text":"**Note: A separate cap calculation worksheet will need to be prepared for each non- entity wide levy.","pageNumber":1,"x1":98.01,"y1":298.54999999999995,"x2":531.91,"y2":328.71}</t>
  </si>
  <si>
    <t>07a287cc-9f36-4063-9013-15dfba8a917a</t>
  </si>
  <si>
    <t>{"id":"07a287cc-9f36-4063-9013-15dfba8a917a","name":"DS_2026_Instructions_for_Cap_Calculation_Worksheet_wiith_Notes_and_Definitions.pdf_page.1_493071798","type":6,"documentId":"17b03f48-0833-4791-8f09-b951ed52e54d","text":"16. Previous Year Levy: From Line 14 (auto populates).","pageNumber":1,"x1":147.13,"y1":231.64,"x2":351.99,"y2":245.10000000000002}</t>
  </si>
  <si>
    <t>c6770399-eaf9-4504-8ee3-c85e2c9ef665</t>
  </si>
  <si>
    <t>{"id":"c6770399-eaf9-4504-8ee3-c85e2c9ef665","name":"DS_2026_Instructions_for_Cap_Calculation_Worksheet_wiith_Notes_and_Definitions.pdf_page.1_462254726","type":6,"documentId":"17b03f48-0833-4791-8f09-b951ed52e54d","text":"17. Enter Previous Year TAXABLE VALUE (used for previous year maximum levy worksheet) This value includes the TAXABLE VALUE of homestead and veterans credit properties.","pageNumber":1,"x1":93.01,"y1":198.65999999999997,"x2":541.1800000000001,"y2":228.36}</t>
  </si>
  <si>
    <t>2177dd91-12ed-408c-8d75-b26c09ec97e5</t>
  </si>
  <si>
    <t>{"id":"2177dd91-12ed-408c-8d75-b26c09ec97e5","name":"DS_2026_Instructions_for_Cap_Calculation_Worksheet_wiith_Notes_and_Definitions.pdf_page.1_4521171","type":6,"documentId":"17b03f48-0833-4791-8f09-b951ed52e54d","text":"18. Previous Year Mill Rate: Line 16 divided by Line 17 X 1000 (auto populates).","pageNumber":1,"x1":144.07,"y1":129.97000000000003,"x2":473.2,"y2":143.49}</t>
  </si>
  <si>
    <t>cb834edf-29df-43e5-9c3b-6b7ce358e3e7</t>
  </si>
  <si>
    <t>{"id":"cb834edf-29df-43e5-9c3b-6b7ce358e3e7","name":"DS_2026_Instructions_for_Cap_Calculation_Worksheet_wiith_Notes_and_Definitions.pdf_page.1_843735666","type":6,"documentId":"17b03f48-0833-4791-8f09-b951ed52e54d","text":"19. Enter New Property TAXABLE VALUE (Change in Value Codes 3 &amp; 4)","pageNumber":1,"x1":93.77,"y1":112.92999999999995,"x2":419.13,"y2":126.63999999999999}</t>
  </si>
  <si>
    <t>6eb5ecd9-81c0-46dc-9060-78107db6a05e</t>
  </si>
  <si>
    <t>{"id":"6eb5ecd9-81c0-46dc-9060-78107db6a05e","name":"DS_2026_Instructions_for_Cap_Calculation_Worksheet_wiith_Notes_and_Definitions.pdf_page.2_258875725","type":6,"documentId":"17b03f48-0833-4791-8f09-b951ed52e54d","text":"20. Enter Expired TIF Incremental TAXABLE VALUE","pageNumber":2,"x1":79.76,"y1":678.98,"x2":337.09999999999997,"y2":691.99}</t>
  </si>
  <si>
    <t>e0d0e2f2-bb49-4d1d-b314-a4bb9c2ab515</t>
  </si>
  <si>
    <t>{"id":"e0d0e2f2-bb49-4d1d-b314-a4bb9c2ab515","name":"DS_2026_Instructions_for_Cap_Calculation_Worksheet_wiith_Notes_and_Definitions.pdf_page.2_168663762","type":6,"documentId":"17b03f48-0833-4791-8f09-b951ed52e54d","text":"21. Enter Expired Exemption TAXABLE VALUE (Change in value Code 1)","pageNumber":2,"x1":99.25,"y1":610.51,"x2":437.37,"y2":624.6}</t>
  </si>
  <si>
    <t>fcbb9e5e-d025-4b56-8272-3c79961e0639</t>
  </si>
  <si>
    <t>{"id":"fcbb9e5e-d025-4b56-8272-3c79961e0639","name":"DS_2026_Instructions_for_Cap_Calculation_Worksheet_wiith_Notes_and_Definitions.pdf_page.2_808637374","type":6,"documentId":"17b03f48-0833-4791-8f09-b951ed52e54d","text":"22. Enter Removed Property TAXABLE VALUE (Change in Value Codes 1, 3 &amp; 4)","pageNumber":2,"x1":79.86,"y1":542.11,"x2":442.18,"y2":556.26}</t>
  </si>
  <si>
    <t>c457641a-843c-4626-b3b4-5ed81128c6c9</t>
  </si>
  <si>
    <t>{"id":"c457641a-843c-4626-b3b4-5ed81128c6c9","name":"DS_2026_Instructions_for_Cap_Calculation_Worksheet_wiith_Notes_and_Definitions.pdf_page.2_474801713","type":6,"documentId":"17b03f48-0833-4791-8f09-b951ed52e54d","text":"23. Net: Line 19 plus Line 20 plus Line 21 minus Line 22 (auto populates).","pageNumber":2,"x1":117.22,"y1":372.60999999999996,"x2":446.81000000000006,"y2":386.73}</t>
  </si>
  <si>
    <t>517241c0-5195-4935-832c-670c90852845</t>
  </si>
  <si>
    <t>{"id":"517241c0-5195-4935-832c-670c90852845","name":"DS_2026_Instructions_for_Cap_Calculation_Worksheet_wiith_Notes_and_Definitions.pdf_page.2_731837007","type":6,"documentId":"17b03f48-0833-4791-8f09-b951ed52e54d","text":"24. Allowance for New Growth: Line 23 times Line 18 divided by 1000 (auto populates).","pageNumber":2,"x1":98.04,"y1":355.54,"x2":461.24,"y2":369.71}</t>
  </si>
  <si>
    <t>8874bf7e-364b-4c17-8aa3-0bcab6d2915f</t>
  </si>
  <si>
    <t>{"id":"8874bf7e-364b-4c17-8aa3-0bcab6d2915f","name":"DS_2026_Instructions_for_Cap_Calculation_Worksheet_wiith_Notes_and_Definitions.pdf_page.2_734127482","type":6,"documentId":"17b03f48-0833-4791-8f09-b951ed52e54d","text":"25. Enter previous year expired temporary mill levy amount in dollars.","pageNumber":2,"x1":94.02,"y1":338.76,"x2":432.66,"y2":352.83}</t>
  </si>
  <si>
    <t>89c42dc5-4baa-43ed-8979-0f897fbc6a91</t>
  </si>
  <si>
    <t>{"id":"89c42dc5-4baa-43ed-8979-0f897fbc6a91","name":"DS_2026_Instructions_for_Cap_Calculation_Worksheet_wiith_Notes_and_Definitions.pdf_page.2_645053810","type":6,"documentId":"17b03f48-0833-4791-8f09-b951ed52e54d","text":"26. Net Adjustments: Line 24 minus Line 25 (auto populates).","pageNumber":2,"x1":119.06,"y1":321.8,"x2":386.34000000000003,"y2":335.85}</t>
  </si>
  <si>
    <t>0883ddef-4db5-4f3f-b4a2-aba89eb16e69</t>
  </si>
  <si>
    <t>{"id":"0883ddef-4db5-4f3f-b4a2-aba89eb16e69","name":"DS_2026_Instructions_for_Cap_Calculation_Worksheet_wiith_Notes_and_Definitions.pdf_page.2_824823735","type":6,"documentId":"17b03f48-0833-4791-8f09-b951ed52e54d","text":"27. Adjusted Year Levy: Line 16 plus Line 26 (auto populates).","pageNumber":2,"x1":146.47,"y1":304.5,"x2":386.23,"y2":318.66}</t>
  </si>
  <si>
    <t>c0c6ab1b-7dc2-4a4f-8668-b080fff6b245</t>
  </si>
  <si>
    <t>{"id":"c0c6ab1b-7dc2-4a4f-8668-b080fff6b245","name":"DS_2026_Instructions_for_Cap_Calculation_Worksheet_wiith_Notes_and_Definitions.pdf_page.2_597127082","type":6,"documentId":"17b03f48-0833-4791-8f09-b951ed52e54d","text":"28. Greater Base Year Levy Line 15 OR Adjusted Year Levy Line 27 (auto populates).","pageNumber":2,"x1":98.83,"y1":220.8499999999999,"x2":497.33,"y2":235.13}</t>
  </si>
  <si>
    <t>ba96d73a-2208-40c2-8414-da4e7696e7df</t>
  </si>
  <si>
    <t>{"id":"ba96d73a-2208-40c2-8414-da4e7696e7df","name":"DS_2026_Instructions_for_Cap_Calculation_Worksheet_wiith_Notes_and_Definitions.pdf_page.2_721319787","type":6,"documentId":"17b03f48-0833-4791-8f09-b951ed52e54d","text":"28. Greater Base Year Levy Line 15 OR Adjusted Year Levy Line 27 (auto populates).","pageNumber":2,"x1":98.83,"y1":220.8499999999999,"x2":497.33,"y2":235.13}</t>
  </si>
  <si>
    <t>19a6a02e-3ba2-4abb-9f19-23865a7deb22</t>
  </si>
  <si>
    <t>{"id":"19a6a02e-3ba2-4abb-9f19-23865a7deb22","name":"DS_2026_Instructions_for_Cap_Calculation_Worksheet_wiith_Notes_and_Definitions.pdf_page.2_104316212","type":6,"documentId":"17b03f48-0833-4791-8f09-b951ed52e54d","text":"29. Current Year Allowable Cap Percentage Limit 3% (auto populates).","pageNumber":2,"x1":140.49,"y1":203.82999999999993,"x2":431.81000000000006,"y2":217.77999999999997}</t>
  </si>
  <si>
    <t>9e99a05e-7b5a-4158-b6d7-22b49bcae3cb</t>
  </si>
  <si>
    <t>{"id":"9e99a05e-7b5a-4158-b6d7-22b49bcae3cb","name":"DS_2026_Instructions_for_Cap_Calculation_Worksheet_wiith_Notes_and_Definitions.pdf_page.2_190257542","type":6,"documentId":"17b03f48-0833-4791-8f09-b951ed52e54d","text":"30. Calculated Cap Allowance Amount (Line 28 times Line 29).","pageNumber":2,"x1":98.62,"y1":186.60000000000002,"x2":393,"y2":200.75}</t>
  </si>
  <si>
    <t>20b39072-3439-4fc9-8837-d16d7fb8d54b</t>
  </si>
  <si>
    <t>{"id":"20b39072-3439-4fc9-8837-d16d7fb8d54b","name":"DS_2026_Instructions_for_Cap_Calculation_Worksheet_wiith_Notes_and_Definitions.pdf_page.2_888753945","type":6,"documentId":"17b03f48-0833-4791-8f09-b951ed52e54d","text":"31. Maximum taxes allowed current year with 3% cap allowance: Line 28 plus Line 30 (auto populates).","pageNumber":2,"x1":93.74,"y1":170.11,"x2":514.46,"y2":183.76999999999998}</t>
  </si>
  <si>
    <t>457e6a0e-2780-4c1f-bf31-13798422e28c</t>
  </si>
  <si>
    <t>{"id":"457e6a0e-2780-4c1f-bf31-13798422e28c","name":"DS_2026_Instructions_for_Cap_Calculation_Worksheet_wiith_Notes_and_Definitions.pdf_page.2_488811605","type":6,"documentId":"17b03f48-0833-4791-8f09-b951ed52e54d","text":"33. Maximum Cap Percentage Allowance from Line 3 (auto populates).","pageNumber":2,"x1":99.04,"y1":85.01999999999998,"x2":433.99,"y2":98.75999999999999}</t>
  </si>
  <si>
    <t>9e4bdb12-a5a9-47eb-99b2-62cee2233604</t>
  </si>
  <si>
    <t>{"id":"9e4bdb12-a5a9-47eb-99b2-62cee2233604","name":"DS_2026_Instructions_for_Cap_Calculation_Worksheet_wiith_Notes_and_Definitions.pdf_page.2_110195769","type":6,"documentId":"17b03f48-0833-4791-8f09-b951ed52e54d","text":"34. Calculated Maximum Cap Allowance Amount: Line 32 times Line 33 (auto populates).","pageNumber":2,"x1":98.74,"y1":68.09999999999991,"x2":476.37,"y2":81.47000000000003}</t>
  </si>
  <si>
    <t>790eb093-6ee3-4bee-9289-26e551c1eca8</t>
  </si>
  <si>
    <t>{"id":"790eb093-6ee3-4bee-9289-26e551c1eca8","name":"DS_2026_Instructions_for_Cap_Calculation_Worksheet_wiith_Notes_and_Definitions.pdf_page.3_683153191","type":6,"documentId":"17b03f48-0833-4791-8f09-b951ed52e54d","text":"35. Maximum taxes allowed using current year allowable percentage AND unused percentage from previous year(s): Line 32 plus Line 34 (auto populates).","pageNumber":3,"x1":97.87,"y1":694.79,"x2":560.3000000000001,"y2":725.77}</t>
  </si>
  <si>
    <t>60103fdd-e7fc-4832-99d1-dc059fd65253</t>
  </si>
  <si>
    <t>{"id":"60103fdd-e7fc-4832-99d1-dc059fd65253","name":"DS_2026_Instructions_for_Cap_Calculation_Worksheet_wiith_Notes_and_Definitions.pdf_page.3_595487130","type":6,"documentId":"17b03f48-0833-4791-8f09-b951ed52e54d","text":"36. Enter TOTAL dollars to be levied by taxing district for next year's budget.","pageNumber":3,"x1":93.94,"y1":628.19,"x2":460.75,"y2":641.97}</t>
  </si>
  <si>
    <t>ebd19ae7-2706-4433-8c19-dfb20be97207</t>
  </si>
  <si>
    <t>{"id":"ebd19ae7-2706-4433-8c19-dfb20be97207","name":"DS_2026_Instructions_for_Cap_Calculation_Worksheet_wiith_Notes_and_Definitions.pdf_page.3_352974357","type":6,"documentId":"17b03f48-0833-4791-8f09-b951ed52e54d","text":"37-47. Enter amount(s) to be levied under each category that are exempt from the cap. (See Notes 1-8 on page 4.)","pageNumber":3,"x1":107.21,"y1":585.9499999999999,"x2":515.48,"y2":616.92}</t>
  </si>
  <si>
    <t>a45a8a09-288b-447b-b2f1-b9a85a293e63</t>
  </si>
  <si>
    <t>{"id":"a45a8a09-288b-447b-b2f1-b9a85a293e63","name":"DS_2026_Instructions_for_Cap_Calculation_Worksheet_wiith_Notes_and_Definitions.pdf_page.3_340975606","type":6,"documentId":"17b03f48-0833-4791-8f09-b951ed52e54d","text":"48. Dollars Certified by Taxing District Subject to the Cap: Line 36 minus Lines 37-47 (auto populates).","pageNumber":3,"x1":100.56,"y1":552.35,"x2":542.38,"y2":583.14}</t>
  </si>
  <si>
    <t>0da522d7-ba08-42f1-9266-8d455e171b4a</t>
  </si>
  <si>
    <t>{"id":"0da522d7-ba08-42f1-9266-8d455e171b4a","name":"DS_2026_Instructions_for_Cap_Calculation_Worksheet_wiith_Notes_and_Definitions.pdf_page.3_407144273","type":6,"documentId":"17b03f48-0833-4791-8f09-b951ed52e54d","text":"49. Current Year Unused Cap Amount: Line 31 minus Line 48 (auto populates).","pageNumber":3,"x1":142.73,"y1":501.03,"x2":476.44000000000005,"y2":515.12}</t>
  </si>
  <si>
    <t>f5343ae2-80df-4cbd-ac4e-436a6d5734d2</t>
  </si>
  <si>
    <t>{"id":"f5343ae2-80df-4cbd-ac4e-436a6d5734d2","name":"DS_2026_Instructions_for_Cap_Calculation_Worksheet_wiith_Notes_and_Definitions.pdf_page.3_307812206","type":6,"documentId":"17b03f48-0833-4791-8f09-b951ed52e54d","text":"50. Current Year Calculated Percentage for Future Periods (auto populates).","pageNumber":3,"x1":100.74,"y1":484.18,"x2":463.28999999999996,"y2":498.76}</t>
  </si>
  <si>
    <t>bfb38fc8-3d56-497f-bf6f-beab61ecf659</t>
  </si>
  <si>
    <t>{"id":"bfb38fc8-3d56-497f-bf6f-beab61ecf659","name":"DS_2026_Instructions_for_Cap_Calculation_Worksheet_wiith_Notes_and_Definitions.pdf_page.3_600409965","type":6,"documentId":"17b03f48-0833-4791-8f09-b951ed52e54d","text":"51. Current Year Excess Percentage for Future Periods: no les than 0%, no more than 3%, Can be used in any of the five succeeding years. May be used only once. May not carry forward beyond five taxable years. Oldest unused excess percentage increase must be used first.","pageNumber":3,"x1":98.16,"y1":433.31,"x2":574.05,"y2":481.33}</t>
  </si>
  <si>
    <t>e817c425-98e5-4827-b555-12533bf91134</t>
  </si>
  <si>
    <t>{"id":"e817c425-98e5-4827-b555-12533bf91134","name":"DS_2026_Instructions_for_Cap_Calculation_Worksheet_wiith_Notes_and_Definitions.pdf_page.3_628036579","type":6,"documentId":"17b03f48-0833-4791-8f09-b951ed52e54d","text":"52. Excess percentage used from previous year carry forward (auto populates).","pageNumber":3,"x1":101.01,"y1":381.78000000000003,"x2":478.45000000000005,"y2":396.16}</t>
  </si>
  <si>
    <t>b2614193-58ef-450c-a7b7-c10167d43fee</t>
  </si>
  <si>
    <t>{"id":"b2614193-58ef-450c-a7b7-c10167d43fee","name":"DS_2026_Instructions_for_Cap_Calculation_Worksheet_wiith_Notes_and_Definitions.pdf_page.3_199632163","type":6,"documentId":"17b03f48-0833-4791-8f09-b951ed52e54d","text":"53. Excess percentage remaining from previous year carry forward (auto populates).","pageNumber":3,"x1":100.74,"y1":365.35999999999996,"x2":504.45,"y2":379.37}</t>
  </si>
  <si>
    <t>12a16b9c-c747-4c63-a9fa-330f480fcafc</t>
  </si>
  <si>
    <t>{"id":"12a16b9c-c747-4c63-a9fa-330f480fcafc","name":"DS_2026_Instructions_for_Cap_Calculation_Worksheet_wiith_Notes_and_Definitions.pdf_page.3_499147815","type":6,"documentId":"17b03f48-0833-4791-8f09-b951ed52e54d","text":"54. Total Excess Percentage to Carry Forward: Line 51 plus Line 53 (auto populates).","pageNumber":3,"x1":128.53,"y1":348.33000000000004,"x2":504.31999999999994,"y2":362.69}</t>
  </si>
  <si>
    <t>2f03d3be-72c1-4115-8c15-52834397c165</t>
  </si>
  <si>
    <t>{"id":"2f03d3be-72c1-4115-8c15-52834397c165","name":"DS_2026_Instructions_for_Cap_Calculation_Worksheet_wiith_Notes_and_Definitions.pdf_page.4_342812923","type":6,"documentId":"17b03f48-0833-4791-8f09-b951ed52e54d","text":"Note 1: New or increased property tax levy authority that becomes available to the taxing district in the current taxable year resulting from 1) A change in state law; 2) Approval by the electors of the taxing district.","pageNumber":4,"x1":76.72,"y1":650.68,"x2":530.12,"y2":697.26}</t>
  </si>
  <si>
    <t>6eec7a07-5d6d-4ce9-ad47-0267464a3ea8</t>
  </si>
  <si>
    <t>{"id":"6eec7a07-5d6d-4ce9-ad47-0267464a3ea8","name":"DS_2026_Instructions_for_Cap_Calculation_Worksheet_wiith_Notes_and_Definitions.pdf_page.4_923550841","type":6,"documentId":"17b03f48-0833-4791-8f09-b951ed52e54d","text":"Note 2: Property tax levy authority increased above zero mills in the current taxable year by the governing board or the taxing district, provided the levy authority was not previously used (previous year).","pageNumber":4,"x1":76.24,"y1":590.69,"x2":506.23,"y2":638.73}</t>
  </si>
  <si>
    <t>c1735525-ae0f-47d3-a98c-f3d909b11c73</t>
  </si>
  <si>
    <t>{"id":"c1735525-ae0f-47d3-a98c-f3d909b11c73","name":"DS_2026_Instructions_for_Cap_Calculation_Worksheet_wiith_Notes_and_Definitions.pdf_page.4_364624522","type":6,"documentId":"17b03f48-0833-4791-8f09-b951ed52e54d","text":"Note 3: Any irrepeable tax to pay bonded indebtedness levied under section 16 of article X of the Constitution of North Dakota.","pageNumber":4,"x1":75.89,"y1":550.6099999999999,"x2":546.87,"y2":579.8199999999999}</t>
  </si>
  <si>
    <t>707de531-6740-479c-924e-c0e118e613be</t>
  </si>
  <si>
    <t>{"id":"707de531-6740-479c-924e-c0e118e613be","name":"DS_2026_Instructions_for_Cap_Calculation_Worksheet_wiith_Notes_and_Definitions.pdf_page.4_466097854","type":6,"documentId":"17b03f48-0833-4791-8f09-b951ed52e54d","text":"Note 4: Taxes or special assessments levied to pay the principal and interest on any obligations of any political subdivision, including taxes levied for deficiencies in special assessment and improvement district funds and revenue bond and reserve funds.","pageNumber":4,"x1":76.8,"y1":490.88,"x2":516.38,"y2":538.14}</t>
  </si>
  <si>
    <t>e9962ad4-e019-4597-9c2f-a0d24d4016bf</t>
  </si>
  <si>
    <t>{"id":"e9962ad4-e019-4597-9c2f-a0d24d4016bf","name":"DS_2026_Instructions_for_Cap_Calculation_Worksheet_wiith_Notes_and_Definitions.pdf_page.4_987128038","type":6,"documentId":"17b03f48-0833-4791-8f09-b951ed52e54d","text":"Note 5: Taxes levied to pay bonds, evidences of indebtedness, or obligations of any political subdivision, including taxes levied to pay evidences of indebtedness under chapter 57-47 issued by the Bank of North Dakota from the infrastructure revolving loan fund.","pageNumber":4,"x1":76.87,"y1":431.54999999999995,"x2":541.78,"y2":479.57}</t>
  </si>
  <si>
    <t>5dba3ff8-1c12-46be-8f6a-69d6096e1fca</t>
  </si>
  <si>
    <t>{"id":"5dba3ff8-1c12-46be-8f6a-69d6096e1fca","name":"DS_2026_Instructions_for_Cap_Calculation_Worksheet_wiith_Notes_and_Definitions.pdf_page.4_326925954","type":6,"documentId":"17b03f48-0833-4791-8f09-b951ed52e54d","text":"Note 6: Taxes levied pursuant to law for the proportion of the cost to any taxing district for a special improvement project by general taxation.","pageNumber":4,"x1":76.24,"y1":389.06,"x2":513.6899999999999,"y2":419.8}</t>
  </si>
  <si>
    <t>aced86e6-6d8c-4e7e-80b3-066df9fd3b1f</t>
  </si>
  <si>
    <t>{"id":"aced86e6-6d8c-4e7e-80b3-066df9fd3b1f","name":"DS_2026_Instructions_for_Cap_Calculation_Worksheet_wiith_Notes_and_Definitions.pdf_page.4_494707355","type":6,"documentId":"17b03f48-0833-4791-8f09-b951ed52e54d","text":"Note 7: Taxes levied under sections 40-24-10 (City Special Improvements), 40-43-01 (City Judgments), 57-15-28 (County Emergency Levy), 57-15-41 (Special Assessments on School Property), and 57-15-48 (City Emergency Levy) and chapter 61-16.1 (Water Resource Districts).","pageNumber":4,"x1":75.97,"y1":313.98,"x2":542.4,"y2":378.16}</t>
  </si>
  <si>
    <t>8de0a240-cd82-4b15-9a00-9f20e9cbff44</t>
  </si>
  <si>
    <t>{"id":"8de0a240-cd82-4b15-9a00-9f20e9cbff44","name":"DS_2026_Instructions_for_Cap_Calculation_Worksheet_wiith_Notes_and_Definitions.pdf_page.4_498337425","type":6,"documentId":"17b03f48-0833-4791-8f09-b951ed52e54d","text":"Note 8: Taxes levied by a school district under subsection 5 of section 57-15-14.2 (Tuition Levy).","pageNumber":4,"x1":76.46,"y1":274.80999999999995,"x2":527.13,"y2":302.59}</t>
  </si>
  <si>
    <t>"Adjusted year levy"" means amount of property tax levied in dollars by the taxing district in the preceeding taxable year adjusted as follows:</t>
  </si>
  <si>
    <t>"Excess percentage increase"" means the difference, rounded to the nearest hundredth of a percent, between:</t>
  </si>
  <si>
    <t>1787768620937</t>
  </si>
  <si>
    <t>14e05ed5-f579-42eb-9364-518264931389</t>
  </si>
  <si>
    <t>{"id":"14e05ed5-f579-42eb-9364-518264931389","name":"DS_2026_Instructions_for_Cap_Calculation_Worksheet_wiith_Notes_and_Definitions.pdf_page.4_919200849","type":6,"documentId":"17b03f48-0833-4791-8f09-b951ed52e54d","text":"\"Adjusted year levy\"\" means amount of property tax levied in dollars by the taxing district in the preceeding taxable year adjusted as follows:","pageNumber":4,"x1":78.6,"y1":191.55999999999995,"x2":497.84000000000003,"y2":222.41999999999996}</t>
  </si>
  <si>
    <t>033b0656-ee7d-4468-b35e-8ef0aa191466</t>
  </si>
  <si>
    <t>{"id":"033b0656-ee7d-4468-b35e-8ef0aa191466","name":"DS_2026_Instructions_for_Cap_Calculation_Worksheet_wiith_Notes_and_Definitions.pdf_page.5_234112012","type":6,"documentId":"17b03f48-0833-4791-8f09-b951ed52e54d","text":"\"Base Year Levy\" means the highest amount of property tax levied in dollars by a taxing district in the three taxable years immediately preceding the current taxable year.","pageNumber":5,"x1":76.54,"y1":239.48999999999995,"x2":522.37,"y2":270.78999999999996}</t>
  </si>
  <si>
    <t>2def2f27-cdb8-4473-8e9a-12ac17212181</t>
  </si>
  <si>
    <t>{"id":"2def2f27-cdb8-4473-8e9a-12ac17212181","name":"DS_2026_Instructions_for_Cap_Calculation_Worksheet_wiith_Notes_and_Definitions.pdf_page.5_723207055","type":6,"documentId":"17b03f48-0833-4791-8f09-b951ed52e54d","text":"\"Allowable percentage increase\" means three percent.","pageNumber":5,"x1":81.41,"y1":215.33000000000004,"x2":319.68,"y2":229.92999999999995}</t>
  </si>
  <si>
    <t>588b6783-782b-4a5f-9809-908fbb80fd4a</t>
  </si>
  <si>
    <t>{"id":"588b6783-782b-4a5f-9809-908fbb80fd4a","name":"DS_2026_Instructions_for_Cap_Calculation_Worksheet_wiith_Notes_and_Definitions.pdf_page.5_601996119","type":6,"documentId":"17b03f48-0833-4791-8f09-b951ed52e54d","text":"\"Excess percentage increase\"\" means the difference, rounded to the nearest hundredth of a percent, between:","pageNumber":5,"x1":83.46,"y1":190.23000000000002,"x2":545.9599999999999,"y2":204.30999999999995}</t>
  </si>
  <si>
    <t>3e236f43-5113-4350-b551-736671102871</t>
  </si>
  <si>
    <t>{"id":"3e236f43-5113-4350-b551-736671102871","name":"DS_2026_Instructions_for_Cap_Calculation_Worksheet_wiith_Notes_and_Definitions.pdf_page.5_351875964","type":6,"documentId":"17b03f48-0833-4791-8f09-b951ed52e54d","text":"\"Proposed percentage increase\" means the difference, rounded to the nearest hundredth of a percent, between:","pageNumber":5,"x1":76.43,"y1":47.56000000000006,"x2":539.09,"y2":78.63999999999999}</t>
  </si>
  <si>
    <t>d989b79f-49b5-45cd-9eab-4d004737d1a4</t>
  </si>
  <si>
    <t>{"id":"d989b79f-49b5-45cd-9eab-4d004737d1a4","name":"DS_2026_Instructions_for_Cap_Calculation_Worksheet_wiith_Notes_and_Definitions.pdf_page.6_234145741","type":6,"documentId":"17b03f48-0833-4791-8f09-b951ed52e54d","text":"\"Taxing district\" means any political subdivision empowered to levy taxes.","pageNumber":6,"x1":82.39,"y1":610.72,"x2":422.53,"y2":625.4100000000001}</t>
  </si>
  <si>
    <t>Budget Year 2027</t>
  </si>
  <si>
    <t>{"name":"DS_2026_Instructions_for_Cap_Calculation_Worksheet_wiith_Notes_and_Definitions.pdf_page.1_493071798","id":"07a287cc-9f36-4063-9013-15dfba8a917a","documentId":"17b03f48-0833-4791-8f09-b951ed52e54d","pageNumber":1,"type":6,"x1":147.13,"x2":351.99,"y1":231.64,"y2":245.1,"text":"16. Previous Year Levy: From Line 14 (auto populates)."}</t>
  </si>
  <si>
    <t>{"name":"DS_2026_Instructions_for_Cap_Calculation_Worksheet_wiith_Notes_and_Definitions.pdf_page.2_190257542","id":"9e99a05e-7b5a-4158-b6d7-22b49bcae3cb","documentId":"17b03f48-0833-4791-8f09-b951ed52e54d","pageNumber":2,"type":6,"x1":98.62,"x2":393.0,"y1":186.6,"y2":200.75,"text":"30. Calculated Cap Allowance Amount (Line 28 times Line 29)."}</t>
  </si>
  <si>
    <t>{"name":"DS_2026_Instructions_for_Cap_Calculation_Worksheet_wiith_Notes_and_Definitions.pdf_page.4_987128038","id":"e9962ad4-e019-4597-9c2f-a0d24d4016bf","documentId":"17b03f48-0833-4791-8f09-b951ed52e54d","pageNumber":4,"type":6,"x1":76.87,"x2":541.78,"y1":431.55,"y2":479.57,"text":"Note 5: Taxes levied to pay bonds, evidences of indebtedness, or obligations of any political subdivision, including taxes levied to pay evidences of indebtedness under chapter 57-47 issued by the Bank of North Dakota from the infrastructure revolving loan fund."}</t>
  </si>
  <si>
    <t>{"name":"DS_2026_Instructions_for_Cap_Calculation_Worksheet_wiith_Notes_and_Definitions.pdf_page.3_199632163","id":"b2614193-58ef-450c-a7b7-c10167d43fee","documentId":"17b03f48-0833-4791-8f09-b951ed52e54d","pageNumber":3,"type":6,"x1":100.74,"x2":504.45,"y1":365.36,"y2":379.37,"text":"53. Excess percentage remaining from previous year carry forward (auto populates)."}</t>
  </si>
  <si>
    <t>{"name":"DS_2026_Instructions_for_Cap_Calculation_Worksheet_wiith_Notes_and_Definitions.pdf_page.2_488811605","id":"457e6a0e-2780-4c1f-bf31-13798422e28c","documentId":"17b03f48-0833-4791-8f09-b951ed52e54d","pageNumber":2,"type":6,"x1":99.04,"x2":433.99,"y1":85.02,"y2":98.76,"text":"33. Maximum Cap Percentage Allowance from Line 3 (auto populates)."}</t>
  </si>
  <si>
    <t>{"name":"DS_2026_Instructions_for_Cap_Calculation_Worksheet_wiith_Notes_and_Definitions.pdf_page.2_703390726","id":"ef9fc6bf-4bbe-494d-936f-1ded8c26a9e9","documentId":"17b03f48-0833-4791-8f09-b951ed52e54d","pageNumber":2,"type":6,"x1":70.9344,"x2":304.6608,"y1":263.3184,"y2":276.6312,"text":"Calculation 3: Cap Allowance Calculations"}</t>
  </si>
  <si>
    <t>{"name":"DS_2026_Instructions_for_Cap_Calculation_Worksheet_wiith_Notes_and_Definitions.pdf_page.3_631871348","id":"16f24542-a27c-4f8a-88ed-31059a36e330","documentId":"17b03f48-0833-4791-8f09-b951ed52e54d","pageNumber":3,"type":6,"x1":71.0496,"x2":431.8056,"y1":653.5296,"y2":666.9216,"text":"Calculation 4: Excess Percentage Carry Forward for Future Periods"}</t>
  </si>
  <si>
    <t>{"name":"DS_2026_Instructions_for_Cap_Calculation_Worksheet_wiith_Notes_and_Definitions.pdf_page.1_462254726","id":"c6770399-eaf9-4504-8ee3-c85e2c9ef665","documentId":"17b03f48-0833-4791-8f09-b951ed52e54d","pageNumber":1,"type":6,"x1":93.01,"x2":541.18,"y1":198.66,"y2":228.36,"text":"17. Enter Previous Year TAXABLE VALUE (used for previous year maximum levy worksheet) This value includes the TAXABLE VALUE of homestead and veterans credit properties."}</t>
  </si>
  <si>
    <t>{"name":"DS_2026_Instructions_for_Cap_Calculation_Worksheet_wiith_Notes_and_Definitions.pdf_page.2_888753945","id":"20b39072-3439-4fc9-8837-d16d7fb8d54b","documentId":"17b03f48-0833-4791-8f09-b951ed52e54d","pageNumber":2,"type":6,"x1":93.74,"x2":514.46,"y1":170.11,"y2":183.77,"text":"31. Maximum taxes allowed current year with 3% cap allowance: Line 28 plus Line 30 (auto populates)."}</t>
  </si>
  <si>
    <t>{"name":"DS_2026_Instructions_for_Cap_Calculation_Worksheet_wiith_Notes_and_Definitions.pdf_page.2_849229388","id":"a1ec95da-d70e-42e0-8349-96d2e963dc94","documentId":"17b03f48-0833-4791-8f09-b951ed52e54d","pageNumber":2,"type":6,"x1":80.46,"x2":234.88,"y1":238.33,"y2":251.22,"text":"Current Year Cap Allowance"}</t>
  </si>
  <si>
    <t>{"name":"DS_2026_Instructions_for_Cap_Calculation_Worksheet_wiith_Notes_and_Definitions.pdf_page.2_597127082","id":"c0c6ab1b-7dc2-4a4f-8668-b080fff6b245","documentId":"17b03f48-0833-4791-8f09-b951ed52e54d","pageNumber":2,"type":6,"x1":98.83,"x2":497.33,"y1":220.85,"y2":235.13,"text":"28. Greater Base Year Levy Line 15 OR Adjusted Year Levy Line 27 (auto populates)."}</t>
  </si>
  <si>
    <t>{"name":"DS_2026_Instructions_for_Cap_Calculation_Worksheet_wiith_Notes_and_Definitions.pdf_page.1_351350250","id":"4667ae44-327a-4465-850b-a6ca91569166","documentId":"17b03f48-0833-4791-8f09-b951ed52e54d","pageNumber":1,"type":6,"x1":97.79,"x2":507.41,"y1":594.73,"y2":624.56,"text":"2. Enter Excess Percentage from Last Year (line 46 from last year's cap calculation worksheet)."}</t>
  </si>
  <si>
    <t>{"name":"DS_2026_Instructions_for_Cap_Calculation_Worksheet_wiith_Notes_and_Definitions.pdf_page.4_494707355","id":"aced86e6-6d8c-4e7e-80b3-066df9fd3b1f","documentId":"17b03f48-0833-4791-8f09-b951ed52e54d","pageNumber":4,"type":6,"x1":75.97,"x2":542.4,"y1":313.98,"y2":378.16,"text":"Note 7: Taxes levied under sections 40-24-10 (City Special Improvements), 40-43-01 (City Judgments), 57-15-28 (County Emergency Levy), 57-15-41 (Special Assessments on School Property), and 57-15-48 (City Emergency Levy) and chapter 61-16.1 (Water Resource Districts)."}</t>
  </si>
  <si>
    <t>{"name":"DS_2026_Instructions_for_Cap_Calculation_Worksheet_wiith_Notes_and_Definitions.pdf_page.3_499147815","id":"12a16b9c-c747-4c63-a9fa-330f480fcafc","documentId":"17b03f48-0833-4791-8f09-b951ed52e54d","pageNumber":3,"type":6,"x1":128.53,"x2":504.32,"y1":348.33,"y2":362.69,"text":"54. Total Excess Percentage to Carry Forward: Line 51 plus Line 53 (auto populates)."}</t>
  </si>
  <si>
    <t>{"name":"DS_2026_Instructions_for_Cap_Calculation_Worksheet_wiith_Notes_and_Definitions.pdf_page.2_110195769","id":"9e4bdb12-a5a9-47eb-99b2-62cee2233604","documentId":"17b03f48-0833-4791-8f09-b951ed52e54d","pageNumber":2,"type":6,"x1":98.74,"x2":476.37,"y1":68.1,"y2":81.47,"text":"34. Calculated Maximum Cap Allowance Amount: Line 32 times Line 33 (auto populates)."}</t>
  </si>
  <si>
    <t>{"name":"DS_2026_Instructions_for_Cap_Calculation_Worksheet_wiith_Notes_and_Definitions.pdf_page.2_97988322","id":"5e48322c-ee2e-45b5-b93b-c26209eeeb17","documentId":"17b03f48-0833-4791-8f09-b951ed52e54d","pageNumber":2,"type":6,"x1":80.52,"x2":404.63,"y1":119.78,"y2":132.58,"text":"Max Cap Allowance with Unused Excess from Previous Year"}</t>
  </si>
  <si>
    <t>{"name":"DS_2026_Instructions_for_Cap_Calculation_Worksheet_wiith_Notes_and_Definitions.pdf_page.5_601996119","id":"588b6783-782b-4a5f-9809-908fbb80fd4a","documentId":"17b03f48-0833-4791-8f09-b951ed52e54d","pageNumber":5,"type":6,"x1":83.46,"x2":545.96,"y1":190.23,"y2":204.31,"text":"\"Excess percentage increase\"\" means the difference, rounded to the nearest hundredth of a percent, between:"}</t>
  </si>
  <si>
    <t>{"name":"DS_2026_Instructions_for_Cap_Calculation_Worksheet_wiith_Notes_and_Definitions.pdf_page.3_628036579","id":"e817c425-98e5-4827-b555-12533bf91134","documentId":"17b03f48-0833-4791-8f09-b951ed52e54d","pageNumber":3,"type":6,"x1":101.01,"x2":478.45,"y1":381.78,"y2":396.16,"text":"52. Excess percentage used from previous year carry forward (auto populates)."}</t>
  </si>
  <si>
    <t>{"name":"DS_2026_Instructions_for_Cap_Calculation_Worksheet_wiith_Notes_and_Definitions.pdf_page.4_751660691","id":"888ada62-7abe-4ce3-ae98-4b1df6600661","documentId":"17b03f48-0833-4791-8f09-b951ed52e54d","pageNumber":4,"type":6,"x1":76.3128,"x2":160.92,"y1":232.2072,"y2":245.484,"text":"DEFINITIONS"}</t>
  </si>
  <si>
    <t>{"name":"DS_2026_Instructions_for_Cap_Calculation_Worksheet_wiith_Notes_and_Definitions.pdf_page.3_407144273","id":"0da522d7-ba08-42f1-9266-8d455e171b4a","documentId":"17b03f48-0833-4791-8f09-b951ed52e54d","pageNumber":3,"type":6,"x1":142.73,"x2":476.44,"y1":501.03,"y2":515.12,"text":"49. Current Year Unused Cap Amount: Line 31 minus Line 48 (auto populates)."}</t>
  </si>
  <si>
    <t>{"name":"DS_2026_Instructions_for_Cap_Calculation_Worksheet_wiith_Notes_and_Definitions.pdf_page.4_342812923","id":"2f03d3be-72c1-4115-8c15-52834397c165","documentId":"17b03f48-0833-4791-8f09-b951ed52e54d","pageNumber":4,"type":6,"x1":76.72,"x2":530.12,"y1":650.68,"y2":697.26,"text":"Note 1: New or increased property tax levy authority that becomes available to the taxing district in the current taxable year resulting from 1) A change in state law; 2) Approval by the electors of the taxing district."}</t>
  </si>
  <si>
    <t>{"name":"DS_2026_Instructions_for_Cap_Calculation_Worksheet_wiith_Notes_and_Definitions.pdf_page.2_474801713","id":"c457641a-843c-4626-b3b4-5ed81128c6c9","documentId":"17b03f48-0833-4791-8f09-b951ed52e54d","pageNumber":2,"type":6,"x1":117.22,"x2":446.81,"y1":372.61,"y2":386.73,"text":"23. Net: Line 19 plus Line 20 plus Line 21 minus Line 22 (auto populates)."}</t>
  </si>
  <si>
    <t>{"name":"DS_2026_Instructions_for_Cap_Calculation_Worksheet_wiith_Notes_and_Definitions.pdf_page.2_731837007","id":"517241c0-5195-4935-832c-670c90852845","documentId":"17b03f48-0833-4791-8f09-b951ed52e54d","pageNumber":2,"type":6,"x1":98.04,"x2":461.24,"y1":355.54,"y2":369.71,"text":"24. Allowance for New Growth: Line 23 times Line 18 divided by 1000 (auto populates)."}</t>
  </si>
  <si>
    <t>{"name":"DS_2026_Instructions_for_Cap_Calculation_Worksheet_wiith_Notes_and_Definitions.pdf_page.1_969584612","id":"4f4d37e5-1fa0-4fc2-96b3-b41ab910ead7","documentId":"17b03f48-0833-4791-8f09-b951ed52e54d","pageNumber":1,"type":6,"x1":128.58,"x2":415.56,"y1":332.01,"y2":346.3,"text":"15. Base Year Levy: Highest amount from Line 14 (auto populates)."}</t>
  </si>
  <si>
    <t>{"name":"DS_2026_Instructions_for_Cap_Calculation_Worksheet_wiith_Notes_and_Definitions.pdf_page.3_340975606","id":"a45a8a09-288b-447b-b2f1-b9a85a293e63","documentId":"17b03f48-0833-4791-8f09-b951ed52e54d","pageNumber":3,"type":6,"x1":100.56,"x2":542.38,"y1":552.35,"y2":583.14,"text":"48. Dollars Certified by Taxing District Subject to the Cap: Line 36 minus Lines 37-47 (auto populates)."}</t>
  </si>
  <si>
    <t>{"name":"DS_2026_Instructions_for_Cap_Calculation_Worksheet_wiith_Notes_and_Definitions.pdf_page.1_4521171","id":"2177dd91-12ed-408c-8d75-b26c09ec97e5","documentId":"17b03f48-0833-4791-8f09-b951ed52e54d","pageNumber":1,"type":6,"x1":144.07,"x2":473.2,"y1":129.97,"y2":143.49,"text":"18. Previous Year Mill Rate: Line 16 divided by Line 17 X 1000 (auto populates)."}</t>
  </si>
  <si>
    <t>{"name":"DS_2026_Instructions_for_Cap_Calculation_Worksheet_wiith_Notes_and_Definitions.pdf_page.1_931700361","id":"df839d3c-46f2-4c44-a362-b63a5189f47f","documentId":"17b03f48-0833-4791-8f09-b951ed52e54d","pageNumber":1,"type":6,"x1":157.4784,"x2":467.3736,"y1":710.2152,"y2":725.292,"text":"Instructions for 2026 Cap Calculation Worksheet"}</t>
  </si>
  <si>
    <t>{"name":"DS_2026_Instructions_for_Cap_Calculation_Worksheet_wiith_Notes_and_Definitions.pdf_page.4_326925954","id":"5dba3ff8-1c12-46be-8f6a-69d6096e1fca","documentId":"17b03f48-0833-4791-8f09-b951ed52e54d","pageNumber":4,"type":6,"x1":76.24,"x2":513.69,"y1":389.06,"y2":419.8,"text":"Note 6: Taxes levied pursuant to law for the proportion of the cost to any taxing district for a special improvement project by general taxation."}</t>
  </si>
  <si>
    <t>{"name":"DS_2026_Instructions_for_Cap_Calculation_Worksheet_wiith_Notes_and_Definitions.pdf_page.3_307812206","id":"f5343ae2-80df-4cbd-ac4e-436a6d5734d2","documentId":"17b03f48-0833-4791-8f09-b951ed52e54d","pageNumber":3,"type":6,"x1":100.74,"x2":463.29,"y1":484.18,"y2":498.76,"text":"50. Current Year Calculated Percentage for Future Periods (auto populates)."}</t>
  </si>
  <si>
    <t>{"name":"DS_2026_Instructions_for_Cap_Calculation_Worksheet_wiith_Notes_and_Definitions.pdf_page.4_919200849","id":"14e05ed5-f579-42eb-9364-518264931389","documentId":"17b03f48-0833-4791-8f09-b951ed52e54d","pageNumber":4,"type":6,"x1":78.6,"x2":497.84,"y1":191.56,"y2":222.42,"text":"\"Adjusted year levy\"\" means amount of property tax levied in dollars by the taxing district in the preceeding taxable year adjusted as follows:"}</t>
  </si>
  <si>
    <t>{"name":"DS_2026_Instructions_for_Cap_Calculation_Worksheet_wiith_Notes_and_Definitions.pdf_page.3_352974357","id":"ebd19ae7-2706-4433-8c19-dfb20be97207","documentId":"17b03f48-0833-4791-8f09-b951ed52e54d","pageNumber":3,"type":6,"x1":107.21,"x2":515.48,"y1":585.95,"y2":616.92,"text":"37-47. Enter amount(s) to be levied under each category that are exempt from the cap. (See Notes 1-8 on page 4.)"}</t>
  </si>
  <si>
    <t>{"name":"DS_2026_Instructions_for_Cap_Calculation_Worksheet_wiith_Notes_and_Definitions.pdf_page.2_258875725","id":"6eb5ecd9-81c0-46dc-9060-78107db6a05e","documentId":"17b03f48-0833-4791-8f09-b951ed52e54d","pageNumber":2,"type":6,"x1":79.76,"x2":337.1,"y1":678.98,"y2":691.99,"text":"20. Enter Expired TIF Incremental TAXABLE VALUE"}</t>
  </si>
  <si>
    <t>{"name":"DS_2026_Instructions_for_Cap_Calculation_Worksheet_wiith_Notes_and_Definitions.pdf_page.1_674808058","id":"ec90761b-1a77-4421-8931-f9d9479b9709","documentId":"17b03f48-0833-4791-8f09-b951ed52e54d","pageNumber":1,"type":6,"x1":106.75,"x2":535.8,"y1":366.58,"y2":396.9,"text":"5-13. Enter amount(s) levied under each category that are exempt from the cap including those that are not levied entity wide. (See Notes 1-8 on page 4)."}</t>
  </si>
  <si>
    <t>{"name":"DS_2026_Instructions_for_Cap_Calculation_Worksheet_wiith_Notes_and_Definitions.pdf_page.2_168663762","id":"e0d0e2f2-bb49-4d1d-b314-a4bb9c2ab515","documentId":"17b03f48-0833-4791-8f09-b951ed52e54d","pageNumber":2,"type":6,"x1":99.25,"x2":437.37,"y1":610.51,"y2":624.6,"text":"21. Enter Expired Exemption TAXABLE VALUE (Change in value Code 1)"}</t>
  </si>
  <si>
    <t>{"name":"DS_2026_Instructions_for_Cap_Calculation_Worksheet_wiith_Notes_and_Definitions.pdf_page.4_466097854","id":"707de531-6740-479c-924e-c0e118e613be","documentId":"17b03f48-0833-4791-8f09-b951ed52e54d","pageNumber":4,"type":6,"x1":76.8,"x2":516.38,"y1":490.88,"y2":538.14,"text":"Note 4: Taxes or special assessments levied to pay the principal and interest on any obligations of any political subdivision, including taxes levied for deficiencies in special assessment and improvement district funds and revenue bond and reserve funds."}</t>
  </si>
  <si>
    <t>{"name":"DS_2026_Instructions_for_Cap_Calculation_Worksheet_wiith_Notes_and_Definitions.pdf_page.3_640914090","id":"1379bc10-4d95-40ab-8c57-d8e4fbf4efac","documentId":"17b03f48-0833-4791-8f09-b951ed52e54d","pageNumber":3,"type":6,"x1":71.05,"x2":368.45,"y1":400.15,"y2":413.61,"text":"Previous Year Excess Cap Percentage to Carry Forward"}</t>
  </si>
  <si>
    <t>{"name":"DS_2026_Instructions_for_Cap_Calculation_Worksheet_wiith_Notes_and_Definitions.pdf_page.3_595487130","id":"60103fdd-e7fc-4832-99d1-dc059fd65253","documentId":"17b03f48-0833-4791-8f09-b951ed52e54d","pageNumber":3,"type":6,"x1":93.94,"x2":460.75,"y1":628.19,"y2":641.97,"text":"36. Enter TOTAL dollars to be levied by taxing district for next year's budget."}</t>
  </si>
  <si>
    <t>{"name":"DS_2026_Instructions_for_Cap_Calculation_Worksheet_wiith_Notes_and_Definitions.pdf_page.3_683153191","id":"790eb093-6ee3-4bee-9289-26e551c1eca8","documentId":"17b03f48-0833-4791-8f09-b951ed52e54d","pageNumber":3,"type":6,"x1":97.87,"x2":560.3,"y1":694.79,"y2":725.77,"text":"35. Maximum taxes allowed using current year allowable percentage AND unused percentage from previous year(s): Line 32 plus Line 34 (auto populates)."}</t>
  </si>
  <si>
    <t>{"name":"DS_2026_Instructions_for_Cap_Calculation_Worksheet_wiith_Notes_and_Definitions.pdf_page.1_348079004","id":"8851152f-05d2-409a-a418-781a81f48e31","documentId":"17b03f48-0833-4791-8f09-b951ed52e54d","pageNumber":1,"type":6,"x1":152.73,"x2":362.46,"y1":349.0,"y2":363.09,"text":"14. Difference: Line 4 minus Lines 5-13 (auto populates)."}</t>
  </si>
  <si>
    <t>{"name":"DS_2026_Instructions_for_Cap_Calculation_Worksheet_wiith_Notes_and_Definitions.pdf_page.5_234112012","id":"033b0656-ee7d-4468-b35e-8ef0aa191466","documentId":"17b03f48-0833-4791-8f09-b951ed52e54d","pageNumber":5,"type":6,"x1":76.54,"x2":522.37,"y1":239.49,"y2":270.79,"text":"\"Base Year Levy\" means the highest amount of property tax levied in dollars by a taxing district in the three taxable years immediately preceding the current taxable year."}</t>
  </si>
  <si>
    <t>{"name":"DS_2026_Instructions_for_Cap_Calculation_Worksheet_wiith_Notes_and_Definitions.pdf_page.1_429650371","id":"bdd4f54c-44c9-4407-8377-4aabd7652696","documentId":"17b03f48-0833-4791-8f09-b951ed52e54d","pageNumber":1,"type":6,"x1":70.9488,"x2":231.912,"y1":535.3704,"y2":548.8776,"text":"Calculation 1: Base Year Levy"}</t>
  </si>
  <si>
    <t>{"name":"DS_2026_Instructions_for_Cap_Calculation_Worksheet_wiith_Notes_and_Definitions.pdf_page.1_237689187","id":"b90b668a-d7e9-4bb9-88fe-09c8c1fe482d","documentId":"17b03f48-0833-4791-8f09-b951ed52e54d","pageNumber":1,"type":6,"x1":98.09,"x2":471.25,"y1":493.62,"y2":523.92,"text":"4. Enter the three previous year's TOTAL dollars levied by the taxing district. Include all dollars levied by your taxing district."}</t>
  </si>
  <si>
    <t>{"name":"DS_2026_Instructions_for_Cap_Calculation_Worksheet_wiith_Notes_and_Definitions.pdf_page.2_721319787","id":"ba96d73a-2208-40c2-8414-da4e7696e7df","documentId":"17b03f48-0833-4791-8f09-b951ed52e54d","pageNumber":2,"type":6,"x1":98.83,"x2":497.33,"y1":220.85,"y2":235.13,"text":"28. Greater Base Year Levy Line 15 OR Adjusted Year Levy Line 27 (auto populates)."}</t>
  </si>
  <si>
    <t>{"name":"DS_2026_Instructions_for_Cap_Calculation_Worksheet_wiith_Notes_and_Definitions.pdf_page.1_43203410","id":"2255a3ad-8fc3-42c0-956b-d0de6384554f","documentId":"17b03f48-0833-4791-8f09-b951ed52e54d","pageNumber":1,"type":6,"x1":98.16,"x2":472.42,"y1":577.0,"y2":590.8,"text":"3. Maximum Cap Percentage Allowance Available This Year (auto populates)."}</t>
  </si>
  <si>
    <t>{"name":"DS_2026_Instructions_for_Cap_Calculation_Worksheet_wiith_Notes_and_Definitions.pdf_page.2_104316212","id":"19a6a02e-3ba2-4abb-9f19-23865a7deb22","documentId":"17b03f48-0833-4791-8f09-b951ed52e54d","pageNumber":2,"type":6,"x1":140.49,"x2":431.81,"y1":203.83,"y2":217.78,"text":"29. Current Year Allowable Cap Percentage Limit 3% (auto populates)."}</t>
  </si>
  <si>
    <t>{"name":"DS_2026_Instructions_for_Cap_Calculation_Worksheet_wiith_Notes_and_Definitions.pdf_page.1_843735666","id":"cb834edf-29df-43e5-9c3b-6b7ce358e3e7","documentId":"17b03f48-0833-4791-8f09-b951ed52e54d","pageNumber":1,"type":6,"x1":93.77,"x2":419.13,"y1":112.93,"y2":126.64,"text":"19. Enter New Property TAXABLE VALUE (Change in Value Codes 3 &amp; 4)"}</t>
  </si>
  <si>
    <t>{"name":"DS_2026_Instructions_for_Cap_Calculation_Worksheet_wiith_Notes_and_Definitions.pdf_page.2_734127482","id":"8874bf7e-364b-4c17-8aa3-0bcab6d2915f","documentId":"17b03f48-0833-4791-8f09-b951ed52e54d","pageNumber":2,"type":6,"x1":94.02,"x2":432.66,"y1":338.76,"y2":352.83,"text":"25. Enter previous year expired temporary mill levy amount in dollars."}</t>
  </si>
  <si>
    <t>{"name":"DS_2026_Instructions_for_Cap_Calculation_Worksheet_wiith_Notes_and_Definitions.pdf_page.6_234145741","id":"d989b79f-49b5-45cd-9eab-4d004737d1a4","documentId":"17b03f48-0833-4791-8f09-b951ed52e54d","pageNumber":6,"type":6,"x1":82.39,"x2":422.53,"y1":610.72,"y2":625.41,"text":"\"Taxing district\" means any political subdivision empowered to levy taxes."}</t>
  </si>
  <si>
    <t>{"name":"DS_2026_Instructions_for_Cap_Calculation_Worksheet_wiith_Notes_and_Definitions.pdf_page.5_723207055","id":"2def2f27-cdb8-4473-8e9a-12ac17212181","documentId":"17b03f48-0833-4791-8f09-b951ed52e54d","pageNumber":5,"type":6,"x1":81.41,"x2":319.68,"y1":215.33,"y2":229.93,"text":"\"Allowable percentage increase\" means three percent."}</t>
  </si>
  <si>
    <t>{"name":"DS_2026_Instructions_for_Cap_Calculation_Worksheet_wiith_Notes_and_Definitions.pdf_page.2_645053810","id":"89c42dc5-4baa-43ed-8979-0f897fbc6a91","documentId":"17b03f48-0833-4791-8f09-b951ed52e54d","pageNumber":2,"type":6,"x1":119.06,"x2":386.34,"y1":321.8,"y2":335.85,"text":"26. Net Adjustments: Line 24 minus Line 25 (auto populates)."}</t>
  </si>
  <si>
    <t>{"name":"DS_2026_Instructions_for_Cap_Calculation_Worksheet_wiith_Notes_and_Definitions.pdf_page.4_337396253","id":"764c005c-7379-4214-aff8-b4723eb9a2ae","documentId":"17b03f48-0833-4791-8f09-b951ed52e54d","pageNumber":4,"type":6,"x1":76.2696,"x2":380.1168,"y1":710.064,"y2":724.9248,"text":"NOTES: Levies Exempt from the Cap Calculation"}</t>
  </si>
  <si>
    <t>{"name":"DS_2026_Instructions_for_Cap_Calculation_Worksheet_wiith_Notes_and_Definitions.pdf_page.3_170084222","id":"d5a58661-7a8a-444c-9d53-e328bb608847","documentId":"17b03f48-0833-4791-8f09-b951ed52e54d","pageNumber":3,"type":6,"x1":71.16,"x2":404.32,"y1":518.4,"y2":532.06,"text":"Current Budget Year Excess Cap Percentage to Carry Forward"}</t>
  </si>
  <si>
    <t>{"name":"DS_2026_Instructions_for_Cap_Calculation_Worksheet_wiith_Notes_and_Definitions.pdf_page.1_185825687","id":"229fabd8-1a43-4789-9ba3-aeca454f5f16","documentId":"17b03f48-0833-4791-8f09-b951ed52e54d","pageNumber":1,"type":6,"x1":98.01,"x2":531.91,"y1":298.55,"y2":328.71,"text":"**Note: A separate cap calculation worksheet will need to be prepared for each non- entity wide levy."}</t>
  </si>
  <si>
    <t>{"name":"DS_2026_Instructions_for_Cap_Calculation_Worksheet_wiith_Notes_and_Definitions.pdf_page.4_364624522","id":"c1735525-ae0f-47d3-a98c-f3d909b11c73","documentId":"17b03f48-0833-4791-8f09-b951ed52e54d","pageNumber":4,"type":6,"x1":75.89,"x2":546.87,"y1":550.61,"y2":579.82,"text":"Note 3: Any irrepeable tax to pay bonded indebtedness levied under section 16 of article X of the Constitution of North Dakota."}</t>
  </si>
  <si>
    <t>{"name":"DS_2026_Instructions_for_Cap_Calculation_Worksheet_wiith_Notes_and_Definitions.pdf_page.1_674994375","id":"6bdb63f6-c601-4a68-9543-29ef4d566b69","documentId":"17b03f48-0833-4791-8f09-b951ed52e54d","pageNumber":1,"type":6,"x1":71.0784,"x2":253.4112,"y1":256.6728,"y2":269.9928,"text":"Calculation 2: Adjusted Year Levy"}</t>
  </si>
  <si>
    <t>{"name":"DS_2026_Instructions_for_Cap_Calculation_Worksheet_wiith_Notes_and_Definitions.pdf_page.1_10886154","id":"a33f29e2-2455-46cd-8524-d4c94e2306c7","documentId":"17b03f48-0833-4791-8f09-b951ed52e54d","pageNumber":1,"type":6,"x1":140.27,"x2":407.74,"y1":628.13,"y2":641.76,"text":"1. Current Year Allowable Percentage Limit 3% (auto populates)."}</t>
  </si>
  <si>
    <t>{"name":"DS_2026_Instructions_for_Cap_Calculation_Worksheet_wiith_Notes_and_Definitions.pdf_page.5_351875964","id":"3e236f43-5113-4350-b551-736671102871","documentId":"17b03f48-0833-4791-8f09-b951ed52e54d","pageNumber":5,"type":6,"x1":76.43,"x2":539.09,"y1":47.56,"y2":78.64,"text":"\"Proposed percentage increase\" means the difference, rounded to the nearest hundredth of a percent, between:"}</t>
  </si>
  <si>
    <t>{"name":"DS_2026_Instructions_for_Cap_Calculation_Worksheet_wiith_Notes_and_Definitions.pdf_page.2_808637374","id":"fcbb9e5e-d025-4b56-8272-3c79961e0639","documentId":"17b03f48-0833-4791-8f09-b951ed52e54d","pageNumber":2,"type":6,"x1":79.86,"x2":442.18,"y1":542.11,"y2":556.26,"text":"22. Enter Removed Property TAXABLE VALUE (Change in Value Codes 1, 3 &amp; 4)"}</t>
  </si>
  <si>
    <t>{"name":"DS_2026_Instructions_for_Cap_Calculation_Worksheet_wiith_Notes_and_Definitions.pdf_page.4_923550841","id":"6eec7a07-5d6d-4ce9-ad47-0267464a3ea8","documentId":"17b03f48-0833-4791-8f09-b951ed52e54d","pageNumber":4,"type":6,"x1":76.24,"x2":506.23,"y1":590.69,"y2":638.73,"text":"Note 2: Property tax levy authority increased above zero mills in the current taxable year by the governing board or the taxing district, provided the levy authority was not previously used (previous year)."}</t>
  </si>
  <si>
    <t>{"name":"DS_2026_Instructions_for_Cap_Calculation_Worksheet_wiith_Notes_and_Definitions.pdf_page.4_498337425","id":"8de0a240-cd82-4b15-9a00-9f20e9cbff44","documentId":"17b03f48-0833-4791-8f09-b951ed52e54d","pageNumber":4,"type":6,"x1":76.46,"x2":527.13,"y1":274.81,"y2":302.59,"text":"Note 8: Taxes levied by a school district under subsection 5 of section 57-15-14.2 (Tuition Levy)."}</t>
  </si>
  <si>
    <t>{"name":"DS_2026_Instructions_for_Cap_Calculation_Worksheet_wiith_Notes_and_Definitions.pdf_page.3_600409965","id":"bfb38fc8-3d56-497f-bf6f-beab61ecf659","documentId":"17b03f48-0833-4791-8f09-b951ed52e54d","pageNumber":3,"type":6,"x1":98.16,"x2":574.05,"y1":433.31,"y2":481.33,"text":"51. Current Year Excess Percentage for Future Periods: no les than 0%, no more than 3%, Can be used in any of the five succeeding years. May be used only once. May not carry forward beyond five taxable years. Oldest unused excess percentage increase must be used first."}</t>
  </si>
  <si>
    <t>{"name":"DS_2026_Instructions_for_Cap_Calculation_Worksheet_wiith_Notes_and_Definitions.pdf_page.1_507230312","id":"f0df37b9-6eb4-4cc0-877f-1578db375904","documentId":"17b03f48-0833-4791-8f09-b951ed52e54d","pageNumber":1,"type":6,"x1":71.064,"x2":218.1672,"y1":652.8096,"y2":666.1872,"text":"Cap Percentage Allowance"}</t>
  </si>
  <si>
    <t>{"name":"DS_2026_Instructions_for_Cap_Calculation_Worksheet_wiith_Notes_and_Definitions.pdf_page.2_824823735","id":"0883ddef-4db5-4f3f-b4a2-aba89eb16e69","documentId":"17b03f48-0833-4791-8f09-b951ed52e54d","pageNumber":2,"type":6,"x1":146.47,"x2":386.23,"y1":304.5,"y2":318.66,"text":"27. Adjusted Year Levy: Line 16 plus Line 26 (auto populates)."}</t>
  </si>
  <si>
    <t>Update</t>
  </si>
  <si>
    <t>{"id":"06e10c01-4603-4782-9cb7-93a750aefad0","type":0,"name":"dataSnipperSheetDeleted","value":"true"}</t>
  </si>
  <si>
    <r>
      <rPr>
        <sz val="12"/>
        <rFont val="Helv"/>
      </rPr>
      <t>Note: These instructions were developed by the NDACO and converted to excel by the NDSAO. See original instruction form</t>
    </r>
    <r>
      <rPr>
        <u/>
        <sz val="12"/>
        <color theme="10"/>
        <rFont val="Helv"/>
      </rPr>
      <t xml:space="preserve"> here.</t>
    </r>
  </si>
  <si>
    <r>
      <rPr>
        <sz val="12"/>
        <rFont val="Helv"/>
      </rPr>
      <t>Note: This tax cap form was developed by the NDACO and placed within this budget file by the NDSAO. See original document created by the NDACO</t>
    </r>
    <r>
      <rPr>
        <u/>
        <sz val="12"/>
        <color theme="10"/>
        <rFont val="Helv"/>
      </rPr>
      <t xml:space="preserve"> here.</t>
    </r>
  </si>
  <si>
    <t>Note: Formulas for the years have been updated and is based upont the budget year on the TOC tab.</t>
  </si>
  <si>
    <t>37-47. Enter amount(s) to be levied under each category that are exempt from the cap. (See Notes 1-8 below.)</t>
  </si>
  <si>
    <t>{"id":"17b03f48-0833-4791-8f09-b951ed52e54d","documentGroupId":"00000000-0000-0000-0000-000000000000","name":"2026_Instructions_for_Cap_Calculation_Worksheet_wiith_Notes_and_Definitions.pdf","path":"C:\\Users\\abakken\\OneDrive - State of North Dakota\\Desktop\\2026_Instructions_for_Cap_Calculation_Worksheet_wiith_Notes_and_Definitions.pdf","relativePath":"2026_Instructions_for_Cap_Calculation_Worksheet_wiith_Notes_and_Definitions.pdf","storageType":1,"importedBy":"Bakken, Alexander G.","importedAt":"2026-08-26T18:10:31.8909631Z","compressed":false,"storageLocations":{"R8MV6P90JJTFX0JC22X2TS38YQ11CAC2RNM4E2R1WPMTE27ZAQVG":["{DCCDD4BD-435C-4B85-959A-5D96FD94CC87}"]},"checksum":"c273466ffefcaa4674284e13d56d23b4789f7f41a6567fdfb406c7bf7140e8f3","fileRecords":[{"storageType":"FileSystem","metadata":"{\"StorageType\":\"FileSystem\",\"Location\":\"C:\\\\Users\\\\abakken\\\\OneDrive - State of North Dakota\\\\Desktop\\\\2026_Instructions_for_Cap_Calculation_Worksheet_wiith_Notes_and_Definitions.pdf\",\"AbsolutePath\":\"C:\\\\Users\\\\abakken\\\\OneDrive - State of North Dakota\\\\Desktop\\\\2026_Instructions_for_Cap_Calculation_Worksheet_wiith_Notes_and_Definitions.pdf\",\"RelativePath\":\"2026_Instructions_for_Cap_Calculation_Worksheet_wiith_Notes_and_Definitions.pdf\",\"Name\":\"2026_Instructions_for_Cap_Calculation_Worksheet_wiith_Notes_and_Definitions.pdf\",\"Size\":227750}"},{"storageType":"CustomXml","metadata":"{\"StorageType\":\"CustomXml\",\"StorageLocations\":{\"R8MV6P90JJTFX0JC22X2TS38YQ11CAC2RNM4E2R1WPMTE27ZAQVG\":[\"{DCCDD4BD-435C-4B85-959A-5D96FD94CC87}\"]},\"IsChunked\":true,\"Name\":\"2026_Instructions_for_Cap_Calculation_Worksheet_wiith_Notes_and_Definitions.pdf\",\"Location\":\"C:\\\\Users\\\\abakken\\\\OneDrive - State of North Dakota\\\\Desktop\\\\2026_Instructions_for_Cap_Calculation_Worksheet_wiith_Notes_and_Definitions.pdf\",\"Size\":227750}"}],"alerts":{"hasTransferredSnips":false}}</t>
  </si>
  <si>
    <t>Optional Column</t>
  </si>
  <si>
    <t>Required Columns</t>
  </si>
  <si>
    <t>Total Taxes</t>
  </si>
  <si>
    <t>Total Licenses, Permits and Fees</t>
  </si>
  <si>
    <t>Total Fines and Forfeits</t>
  </si>
  <si>
    <t>Total Charges for Services</t>
  </si>
  <si>
    <t>Total Misc. Revenue</t>
  </si>
  <si>
    <t>Yes</t>
  </si>
  <si>
    <t>No</t>
  </si>
  <si>
    <t>Total Amount Levied</t>
  </si>
  <si>
    <t>**Note: A separate cap calculation worksheet will need to be prepared for each non- entity wide levy. Non-entity wide levies are subtracted from the entity-wide calculation in rows 12 and 46.</t>
  </si>
  <si>
    <t>Less: Not entity-wide (requires separate cap calculation)**</t>
  </si>
  <si>
    <t>Non Entity Wide Levy</t>
  </si>
  <si>
    <t>Example Levy</t>
  </si>
  <si>
    <t>N/A</t>
  </si>
  <si>
    <t>Previous Year Taxable Value***</t>
  </si>
  <si>
    <t>Plus: New Property Taxable Value***</t>
  </si>
  <si>
    <t>Plus: Expired TIF Incremental Taxable Value***</t>
  </si>
  <si>
    <t>Plus: Expired Exemptions Taxable Value***</t>
  </si>
  <si>
    <t>Minus: Removed Property Taxable Value***</t>
  </si>
  <si>
    <t>***Note: Only include taxable valuation that applies to this non entity wide levy.</t>
  </si>
  <si>
    <t>Tax Cap Calculations</t>
  </si>
  <si>
    <r>
      <rPr>
        <u/>
        <sz val="12"/>
        <rFont val="Arial"/>
        <family val="2"/>
      </rPr>
      <t xml:space="preserve">57-15-01.2. Limitation on levies by taxing districts without voter approval.
</t>
    </r>
    <r>
      <rPr>
        <sz val="12"/>
        <rFont val="Arial"/>
        <family val="2"/>
      </rPr>
      <t>See North Dakota Century Code for details.</t>
    </r>
  </si>
  <si>
    <t>An optional column on the WKS tabs is provided if you want to include more data points into your budget file.</t>
  </si>
  <si>
    <t>EXAMPLE COUNTY</t>
  </si>
  <si>
    <t>SECTION</t>
  </si>
  <si>
    <r>
      <rPr>
        <sz val="11"/>
        <color rgb="FF747474"/>
        <rFont val="Arial"/>
        <family val="2"/>
      </rPr>
      <t xml:space="preserve">            i.    State Tax Department</t>
    </r>
    <r>
      <rPr>
        <u/>
        <sz val="11"/>
        <color rgb="FF747474"/>
        <rFont val="Arial"/>
        <family val="2"/>
      </rPr>
      <t xml:space="preserve"> Property Tax Lookup Tool</t>
    </r>
  </si>
  <si>
    <r>
      <rPr>
        <sz val="11"/>
        <color rgb="FF747474"/>
        <rFont val="Arial"/>
        <family val="2"/>
      </rPr>
      <t xml:space="preserve">            i.    State Tax Department </t>
    </r>
    <r>
      <rPr>
        <u/>
        <sz val="11"/>
        <color rgb="FF747474"/>
        <rFont val="Arial"/>
        <family val="2"/>
      </rPr>
      <t>Property Tax Lookup Tool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</si>
</sst>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General_)"/>
    <numFmt numFmtId="165" formatCode="_(* #,##0_);_(* \(#,##0\);_(* &quot;-&quot;??_);_(@_)"/>
  </numFmts>
  <fonts count="61" x14ac:knownFonts="1">
    <font>
      <sz val="12"/>
      <name val="Helv"/>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8"/>
      <name val="Helv"/>
    </font>
    <font>
      <sz val="24"/>
      <name val="Helv"/>
    </font>
    <font>
      <sz val="12"/>
      <name val="Helv"/>
    </font>
    <font>
      <sz val="12"/>
      <name val="Arial"/>
      <family val="2"/>
    </font>
    <font>
      <sz val="22"/>
      <name val="Arial"/>
      <family val="2"/>
    </font>
    <font>
      <sz val="18"/>
      <name val="Arial"/>
      <family val="2"/>
    </font>
    <font>
      <sz val="20"/>
      <name val="Arial"/>
      <family val="2"/>
    </font>
    <font>
      <u/>
      <sz val="12"/>
      <name val="Arial"/>
      <family val="2"/>
    </font>
    <font>
      <b/>
      <sz val="12"/>
      <name val="Arial"/>
      <family val="2"/>
    </font>
    <font>
      <sz val="20"/>
      <name val="Helv"/>
    </font>
    <font>
      <b/>
      <sz val="18"/>
      <name val="Arial"/>
      <family val="2"/>
    </font>
    <font>
      <b/>
      <sz val="18"/>
      <name val="Helv"/>
    </font>
    <font>
      <b/>
      <sz val="20"/>
      <name val="Arial"/>
      <family val="2"/>
    </font>
    <font>
      <sz val="14"/>
      <name val="Arial"/>
      <family val="2"/>
    </font>
    <font>
      <sz val="9"/>
      <color indexed="81"/>
      <name val="Tahoma"/>
      <charset val="1"/>
    </font>
    <font>
      <sz val="10"/>
      <color theme="1"/>
      <name val="Arial"/>
      <family val="2"/>
    </font>
    <font>
      <b/>
      <sz val="10"/>
      <color theme="1"/>
      <name val="Arial"/>
      <family val="2"/>
    </font>
    <font>
      <sz val="9"/>
      <color indexed="81"/>
      <name val="Tahoma"/>
      <family val="2"/>
    </font>
    <font>
      <b/>
      <sz val="14"/>
      <name val="Arial"/>
      <family val="2"/>
    </font>
    <font>
      <b/>
      <sz val="11"/>
      <name val="Arial"/>
      <family val="2"/>
    </font>
    <font>
      <u/>
      <sz val="12"/>
      <color theme="10"/>
      <name val="Helv"/>
    </font>
    <font>
      <sz val="11"/>
      <name val="Arial"/>
      <family val="2"/>
    </font>
    <font>
      <b/>
      <sz val="16"/>
      <name val="Arial"/>
      <family val="2"/>
    </font>
    <font>
      <b/>
      <i/>
      <sz val="30"/>
      <name val="Arial"/>
      <family val="2"/>
    </font>
    <font>
      <b/>
      <i/>
      <sz val="12"/>
      <name val="Helv"/>
    </font>
    <font>
      <b/>
      <sz val="10"/>
      <name val="Arial"/>
      <family val="2"/>
    </font>
    <font>
      <b/>
      <sz val="24"/>
      <name val="Arial"/>
      <family val="2"/>
    </font>
    <font>
      <b/>
      <sz val="24"/>
      <name val="Helv"/>
    </font>
    <font>
      <sz val="8"/>
      <name val="Helv"/>
    </font>
    <font>
      <b/>
      <u/>
      <sz val="12"/>
      <name val="Arial"/>
      <family val="2"/>
    </font>
    <font>
      <i/>
      <sz val="20"/>
      <name val="Arial"/>
      <family val="2"/>
    </font>
    <font>
      <i/>
      <sz val="20"/>
      <name val="Helv"/>
    </font>
    <font>
      <i/>
      <sz val="18"/>
      <name val="Arial"/>
      <family val="2"/>
    </font>
    <font>
      <i/>
      <sz val="18"/>
      <name val="Helv"/>
    </font>
    <font>
      <i/>
      <sz val="10"/>
      <color theme="1"/>
      <name val="Calibri"/>
      <family val="2"/>
      <scheme val="minor"/>
    </font>
    <font>
      <b/>
      <sz val="12"/>
      <color theme="1"/>
      <name val="Calibri"/>
      <family val="2"/>
      <scheme val="minor"/>
    </font>
    <font>
      <sz val="12"/>
      <color theme="1"/>
      <name val="Calibri"/>
      <family val="2"/>
      <scheme val="minor"/>
    </font>
    <font>
      <b/>
      <u/>
      <sz val="12"/>
      <color theme="1"/>
      <name val="Calibri"/>
      <family val="2"/>
      <scheme val="minor"/>
    </font>
    <font>
      <sz val="12"/>
      <color theme="1"/>
      <name val="Aptos"/>
      <family val="2"/>
    </font>
    <font>
      <i/>
      <sz val="12"/>
      <color theme="1"/>
      <name val="Calibri"/>
      <family val="2"/>
      <scheme val="minor"/>
    </font>
    <font>
      <b/>
      <sz val="18"/>
      <color theme="1"/>
      <name val="Calibri"/>
      <family val="2"/>
      <scheme val="minor"/>
    </font>
    <font>
      <b/>
      <sz val="16"/>
      <color theme="1"/>
      <name val="Calibri"/>
      <family val="2"/>
      <scheme val="minor"/>
    </font>
    <font>
      <b/>
      <u/>
      <sz val="14"/>
      <color theme="1"/>
      <name val="Calibri"/>
      <family val="2"/>
      <scheme val="minor"/>
    </font>
    <font>
      <i/>
      <sz val="11"/>
      <color theme="1"/>
      <name val="Calibri"/>
      <family val="2"/>
      <scheme val="minor"/>
    </font>
    <font>
      <b/>
      <sz val="12"/>
      <color theme="1"/>
      <name val="Aptos"/>
      <family val="2"/>
    </font>
    <font>
      <sz val="11"/>
      <color rgb="FFFF0000"/>
      <name val="Calibri"/>
      <family val="2"/>
      <scheme val="minor"/>
    </font>
    <font>
      <sz val="10"/>
      <color theme="1"/>
      <name val="Calibri"/>
      <family val="2"/>
      <scheme val="minor"/>
    </font>
    <font>
      <u val="singleAccounting"/>
      <sz val="12"/>
      <color theme="1"/>
      <name val="Calibri"/>
      <family val="2"/>
      <scheme val="minor"/>
    </font>
    <font>
      <sz val="12"/>
      <color rgb="FF3F3F76"/>
      <name val="Helv"/>
    </font>
    <font>
      <u/>
      <sz val="11"/>
      <color theme="3" tint="0.499984740745262"/>
      <name val="Arial"/>
      <family val="2"/>
    </font>
    <font>
      <i/>
      <sz val="12"/>
      <name val="Arial"/>
      <family val="2"/>
    </font>
    <font>
      <b/>
      <i/>
      <sz val="12"/>
      <name val="Arial"/>
      <family val="2"/>
    </font>
    <font>
      <b/>
      <sz val="9"/>
      <color indexed="81"/>
      <name val="Tahoma"/>
      <charset val="1"/>
    </font>
    <font>
      <b/>
      <sz val="11"/>
      <color rgb="FFED0000"/>
      <name val="Calibri"/>
      <family val="2"/>
      <scheme val="minor"/>
    </font>
    <font>
      <u/>
      <sz val="11"/>
      <color rgb="FF747474"/>
      <name val="Arial"/>
      <family val="2"/>
    </font>
    <font>
      <sz val="11"/>
      <color rgb="FF747474"/>
      <name val="Arial"/>
      <family val="2"/>
    </font>
  </fonts>
  <fills count="9">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D9E1F2"/>
        <bgColor indexed="64"/>
      </patternFill>
    </fill>
  </fills>
  <borders count="71">
    <border>
      <left/>
      <right/>
      <top/>
      <bottom/>
      <diagonal/>
    </border>
    <border>
      <left/>
      <right/>
      <top style="thin">
        <color indexed="8"/>
      </top>
      <bottom/>
      <diagonal/>
    </border>
    <border>
      <left/>
      <right/>
      <top style="double">
        <color indexed="8"/>
      </top>
      <bottom/>
      <diagonal/>
    </border>
    <border>
      <left/>
      <right/>
      <top/>
      <bottom style="thin">
        <color indexed="8"/>
      </bottom>
      <diagonal/>
    </border>
    <border>
      <left style="thin">
        <color indexed="8"/>
      </left>
      <right/>
      <top style="thin">
        <color indexed="8"/>
      </top>
      <bottom/>
      <diagonal/>
    </border>
    <border>
      <left style="thin">
        <color indexed="8"/>
      </left>
      <right/>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8"/>
      </top>
      <bottom/>
      <diagonal/>
    </border>
    <border>
      <left style="thin">
        <color indexed="64"/>
      </left>
      <right/>
      <top/>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thin">
        <color indexed="8"/>
      </bottom>
      <diagonal/>
    </border>
    <border>
      <left style="thin">
        <color indexed="64"/>
      </left>
      <right/>
      <top style="double">
        <color indexed="64"/>
      </top>
      <bottom style="medium">
        <color indexed="64"/>
      </bottom>
      <diagonal/>
    </border>
    <border>
      <left style="thin">
        <color indexed="64"/>
      </left>
      <right style="thin">
        <color indexed="8"/>
      </right>
      <top/>
      <bottom style="thin">
        <color indexed="8"/>
      </bottom>
      <diagonal/>
    </border>
    <border>
      <left/>
      <right style="thin">
        <color indexed="8"/>
      </right>
      <top/>
      <bottom/>
      <diagonal/>
    </border>
    <border>
      <left style="thin">
        <color indexed="64"/>
      </left>
      <right style="thin">
        <color indexed="8"/>
      </right>
      <top/>
      <bottom/>
      <diagonal/>
    </border>
    <border>
      <left style="thin">
        <color indexed="64"/>
      </left>
      <right/>
      <top style="thin">
        <color indexed="8"/>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64"/>
      </top>
      <bottom style="thin">
        <color indexed="8"/>
      </bottom>
      <diagonal/>
    </border>
    <border>
      <left/>
      <right style="thin">
        <color indexed="8"/>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8"/>
      </left>
      <right/>
      <top style="thin">
        <color indexed="64"/>
      </top>
      <bottom style="thin">
        <color indexed="8"/>
      </bottom>
      <diagonal/>
    </border>
    <border>
      <left style="thin">
        <color indexed="8"/>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right style="thin">
        <color indexed="64"/>
      </right>
      <top style="thin">
        <color indexed="8"/>
      </top>
      <bottom/>
      <diagonal/>
    </border>
    <border>
      <left/>
      <right style="thin">
        <color indexed="64"/>
      </right>
      <top style="thin">
        <color indexed="8"/>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8"/>
      </top>
      <bottom style="thin">
        <color indexed="64"/>
      </bottom>
      <diagonal/>
    </border>
  </borders>
  <cellStyleXfs count="18">
    <xf numFmtId="164" fontId="0" fillId="0" borderId="0"/>
    <xf numFmtId="44" fontId="4" fillId="0" borderId="0" applyFont="0" applyFill="0" applyBorder="0" applyAlignment="0" applyProtection="0"/>
    <xf numFmtId="0" fontId="5"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0" fontId="20" fillId="0" borderId="0"/>
    <xf numFmtId="164" fontId="25"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3" fillId="8" borderId="62"/>
  </cellStyleXfs>
  <cellXfs count="409">
    <xf numFmtId="164" fontId="0" fillId="0" borderId="0" xfId="0"/>
    <xf numFmtId="164" fontId="8" fillId="0" borderId="1" xfId="0" applyFont="1" applyBorder="1"/>
    <xf numFmtId="164" fontId="8" fillId="0" borderId="4" xfId="0" applyFont="1" applyBorder="1" applyAlignment="1">
      <alignment horizontal="center"/>
    </xf>
    <xf numFmtId="164" fontId="8" fillId="0" borderId="26" xfId="0" applyFont="1" applyBorder="1"/>
    <xf numFmtId="164" fontId="8" fillId="0" borderId="1" xfId="0" applyFont="1" applyBorder="1" applyAlignment="1">
      <alignment horizontal="center"/>
    </xf>
    <xf numFmtId="164" fontId="8" fillId="0" borderId="5" xfId="0" applyFont="1" applyBorder="1" applyAlignment="1">
      <alignment horizontal="center"/>
    </xf>
    <xf numFmtId="164" fontId="8" fillId="0" borderId="27" xfId="0" applyFont="1" applyBorder="1" applyAlignment="1">
      <alignment horizontal="center"/>
    </xf>
    <xf numFmtId="164" fontId="8" fillId="0" borderId="0" xfId="0" applyFont="1" applyAlignment="1">
      <alignment horizontal="center"/>
    </xf>
    <xf numFmtId="164" fontId="8" fillId="0" borderId="27" xfId="0" quotePrefix="1" applyFont="1" applyBorder="1" applyAlignment="1">
      <alignment horizontal="center"/>
    </xf>
    <xf numFmtId="164" fontId="8" fillId="0" borderId="0" xfId="0" applyFont="1" applyAlignment="1">
      <alignment horizontal="left"/>
    </xf>
    <xf numFmtId="164" fontId="8" fillId="0" borderId="0" xfId="0" applyFont="1"/>
    <xf numFmtId="164" fontId="10" fillId="0" borderId="0" xfId="0" applyFont="1" applyAlignment="1">
      <alignment horizontal="left"/>
    </xf>
    <xf numFmtId="164" fontId="8" fillId="0" borderId="2" xfId="0" applyFont="1" applyBorder="1"/>
    <xf numFmtId="7" fontId="8" fillId="0" borderId="0" xfId="0" applyNumberFormat="1" applyFont="1"/>
    <xf numFmtId="43" fontId="8" fillId="0" borderId="0" xfId="4" applyFont="1"/>
    <xf numFmtId="164" fontId="10" fillId="0" borderId="0" xfId="0" applyFont="1"/>
    <xf numFmtId="164" fontId="13" fillId="0" borderId="0" xfId="0" applyFont="1"/>
    <xf numFmtId="164" fontId="8" fillId="0" borderId="0" xfId="0" quotePrefix="1" applyFont="1" applyAlignment="1">
      <alignment horizontal="left"/>
    </xf>
    <xf numFmtId="164" fontId="13" fillId="0" borderId="0" xfId="0" applyFont="1" applyAlignment="1">
      <alignment horizontal="left"/>
    </xf>
    <xf numFmtId="43" fontId="8" fillId="0" borderId="3" xfId="0" applyNumberFormat="1" applyFont="1" applyBorder="1"/>
    <xf numFmtId="43" fontId="8" fillId="0" borderId="3" xfId="4" applyFont="1" applyBorder="1" applyProtection="1"/>
    <xf numFmtId="43" fontId="8" fillId="0" borderId="0" xfId="4" applyFont="1" applyProtection="1"/>
    <xf numFmtId="43" fontId="8" fillId="0" borderId="1" xfId="4" applyFont="1" applyBorder="1" applyProtection="1"/>
    <xf numFmtId="44" fontId="8" fillId="0" borderId="1" xfId="1" applyFont="1" applyBorder="1" applyProtection="1"/>
    <xf numFmtId="43" fontId="8" fillId="0" borderId="10" xfId="4" applyFont="1" applyBorder="1" applyProtection="1"/>
    <xf numFmtId="164" fontId="13" fillId="0" borderId="30" xfId="0" applyFont="1" applyBorder="1"/>
    <xf numFmtId="164" fontId="8" fillId="0" borderId="22" xfId="0" applyFont="1" applyBorder="1" applyAlignment="1">
      <alignment horizontal="centerContinuous"/>
    </xf>
    <xf numFmtId="164" fontId="8" fillId="0" borderId="23" xfId="0" applyFont="1" applyBorder="1" applyAlignment="1">
      <alignment horizontal="centerContinuous"/>
    </xf>
    <xf numFmtId="164" fontId="8" fillId="0" borderId="5" xfId="0" applyFont="1" applyBorder="1"/>
    <xf numFmtId="164" fontId="8" fillId="0" borderId="14" xfId="0" applyFont="1" applyBorder="1" applyAlignment="1">
      <alignment horizontal="centerContinuous"/>
    </xf>
    <xf numFmtId="164" fontId="8" fillId="0" borderId="24" xfId="0" applyFont="1" applyBorder="1" applyAlignment="1">
      <alignment horizontal="centerContinuous"/>
    </xf>
    <xf numFmtId="164" fontId="8" fillId="0" borderId="32" xfId="0" applyFont="1" applyBorder="1" applyAlignment="1">
      <alignment horizontal="center"/>
    </xf>
    <xf numFmtId="164" fontId="8" fillId="0" borderId="25" xfId="0" applyFont="1" applyBorder="1" applyAlignment="1">
      <alignment horizontal="centerContinuous"/>
    </xf>
    <xf numFmtId="164" fontId="8" fillId="0" borderId="29" xfId="0" applyFont="1" applyBorder="1" applyAlignment="1">
      <alignment horizontal="centerContinuous"/>
    </xf>
    <xf numFmtId="164" fontId="8" fillId="0" borderId="5" xfId="0" applyFont="1" applyBorder="1" applyAlignment="1">
      <alignment horizontal="right"/>
    </xf>
    <xf numFmtId="44" fontId="8" fillId="0" borderId="4" xfId="1" applyFont="1" applyBorder="1" applyProtection="1"/>
    <xf numFmtId="44" fontId="8" fillId="0" borderId="26" xfId="1" applyFont="1" applyBorder="1" applyProtection="1"/>
    <xf numFmtId="44" fontId="8" fillId="0" borderId="7" xfId="1" applyFont="1" applyBorder="1" applyProtection="1"/>
    <xf numFmtId="44" fontId="8" fillId="0" borderId="9" xfId="1" applyFont="1" applyBorder="1" applyProtection="1"/>
    <xf numFmtId="164" fontId="17" fillId="0" borderId="0" xfId="0" applyFont="1" applyAlignment="1">
      <alignment horizontal="left"/>
    </xf>
    <xf numFmtId="164" fontId="18" fillId="0" borderId="0" xfId="0" applyFont="1" applyAlignment="1">
      <alignment horizontal="right"/>
    </xf>
    <xf numFmtId="164" fontId="18" fillId="0" borderId="0" xfId="0" applyFont="1" applyAlignment="1">
      <alignment horizontal="center"/>
    </xf>
    <xf numFmtId="164" fontId="8" fillId="0" borderId="30" xfId="0" applyFont="1" applyBorder="1"/>
    <xf numFmtId="164" fontId="8" fillId="0" borderId="0" xfId="0" applyFont="1" applyAlignment="1">
      <alignment vertical="top"/>
    </xf>
    <xf numFmtId="164" fontId="8" fillId="0" borderId="0" xfId="0" applyFont="1" applyAlignment="1">
      <alignment wrapText="1"/>
    </xf>
    <xf numFmtId="43" fontId="8" fillId="0" borderId="0" xfId="4" applyFont="1" applyFill="1"/>
    <xf numFmtId="43" fontId="8" fillId="0" borderId="10" xfId="4" applyFont="1" applyFill="1" applyBorder="1"/>
    <xf numFmtId="164" fontId="23" fillId="0" borderId="0" xfId="0" applyFont="1" applyAlignment="1">
      <alignment horizontal="right"/>
    </xf>
    <xf numFmtId="164" fontId="23" fillId="0" borderId="0" xfId="0" applyFont="1" applyAlignment="1">
      <alignment horizontal="center"/>
    </xf>
    <xf numFmtId="164" fontId="18" fillId="0" borderId="0" xfId="0" applyFont="1"/>
    <xf numFmtId="164" fontId="8" fillId="0" borderId="4" xfId="0" applyFont="1" applyBorder="1"/>
    <xf numFmtId="7" fontId="8" fillId="0" borderId="4" xfId="0" applyNumberFormat="1" applyFont="1" applyBorder="1"/>
    <xf numFmtId="44" fontId="8" fillId="0" borderId="8" xfId="1" applyFont="1" applyBorder="1" applyProtection="1"/>
    <xf numFmtId="164" fontId="8" fillId="0" borderId="0" xfId="0" applyFont="1" applyAlignment="1">
      <alignment horizontal="right"/>
    </xf>
    <xf numFmtId="164" fontId="8" fillId="0" borderId="5" xfId="0" quotePrefix="1" applyFont="1" applyBorder="1" applyAlignment="1">
      <alignment horizontal="right"/>
    </xf>
    <xf numFmtId="44" fontId="8" fillId="0" borderId="11" xfId="1" applyFont="1" applyBorder="1" applyProtection="1"/>
    <xf numFmtId="7" fontId="8" fillId="0" borderId="5" xfId="0" applyNumberFormat="1" applyFont="1" applyBorder="1"/>
    <xf numFmtId="44" fontId="8" fillId="0" borderId="12" xfId="1" applyFont="1" applyBorder="1"/>
    <xf numFmtId="7" fontId="8" fillId="0" borderId="1" xfId="0" applyNumberFormat="1" applyFont="1" applyBorder="1"/>
    <xf numFmtId="164" fontId="8" fillId="0" borderId="13" xfId="0" applyFont="1" applyBorder="1" applyAlignment="1">
      <alignment horizontal="center"/>
    </xf>
    <xf numFmtId="164" fontId="8" fillId="0" borderId="14" xfId="0" applyFont="1" applyBorder="1" applyAlignment="1">
      <alignment horizontal="center"/>
    </xf>
    <xf numFmtId="7" fontId="8" fillId="0" borderId="18" xfId="0" applyNumberFormat="1" applyFont="1" applyBorder="1"/>
    <xf numFmtId="7" fontId="8" fillId="0" borderId="19" xfId="0" applyNumberFormat="1" applyFont="1" applyBorder="1"/>
    <xf numFmtId="7" fontId="8" fillId="0" borderId="20" xfId="0" applyNumberFormat="1" applyFont="1" applyBorder="1"/>
    <xf numFmtId="44" fontId="8" fillId="0" borderId="17" xfId="1" applyFont="1" applyBorder="1" applyProtection="1"/>
    <xf numFmtId="164" fontId="8" fillId="0" borderId="14" xfId="0" applyFont="1" applyBorder="1"/>
    <xf numFmtId="44" fontId="8" fillId="0" borderId="13" xfId="1" applyFont="1" applyBorder="1" applyProtection="1"/>
    <xf numFmtId="7" fontId="8" fillId="0" borderId="13" xfId="0" applyNumberFormat="1" applyFont="1" applyBorder="1"/>
    <xf numFmtId="43" fontId="8" fillId="0" borderId="13" xfId="4" applyFont="1" applyBorder="1" applyProtection="1"/>
    <xf numFmtId="7" fontId="8" fillId="0" borderId="11" xfId="0" applyNumberFormat="1" applyFont="1" applyBorder="1"/>
    <xf numFmtId="164" fontId="8" fillId="0" borderId="13" xfId="0" applyFont="1" applyBorder="1"/>
    <xf numFmtId="44" fontId="8" fillId="0" borderId="13" xfId="0" applyNumberFormat="1" applyFont="1" applyBorder="1"/>
    <xf numFmtId="44" fontId="8" fillId="0" borderId="21" xfId="1" applyFont="1" applyBorder="1" applyProtection="1"/>
    <xf numFmtId="164" fontId="8" fillId="0" borderId="0" xfId="0" quotePrefix="1" applyFont="1" applyAlignment="1">
      <alignment horizontal="right"/>
    </xf>
    <xf numFmtId="164" fontId="25" fillId="0" borderId="0" xfId="7"/>
    <xf numFmtId="164" fontId="24" fillId="0" borderId="0" xfId="0" applyFont="1"/>
    <xf numFmtId="164" fontId="26" fillId="0" borderId="0" xfId="0" applyFont="1"/>
    <xf numFmtId="43" fontId="18" fillId="0" borderId="0" xfId="4" applyFont="1" applyBorder="1" applyAlignment="1">
      <alignment horizontal="center"/>
    </xf>
    <xf numFmtId="164" fontId="13" fillId="0" borderId="0" xfId="0" applyFont="1" applyAlignment="1">
      <alignment horizontal="center"/>
    </xf>
    <xf numFmtId="165" fontId="8" fillId="0" borderId="0" xfId="4" applyNumberFormat="1" applyFont="1" applyFill="1"/>
    <xf numFmtId="165" fontId="8" fillId="0" borderId="10" xfId="4" applyNumberFormat="1" applyFont="1" applyFill="1" applyBorder="1"/>
    <xf numFmtId="165" fontId="8" fillId="0" borderId="0" xfId="0" applyNumberFormat="1" applyFont="1"/>
    <xf numFmtId="165" fontId="8" fillId="0" borderId="11" xfId="1" applyNumberFormat="1" applyFont="1" applyBorder="1"/>
    <xf numFmtId="43" fontId="8" fillId="2" borderId="1" xfId="4" applyFont="1" applyFill="1" applyBorder="1" applyProtection="1">
      <protection locked="0"/>
    </xf>
    <xf numFmtId="43" fontId="8" fillId="2" borderId="0" xfId="4" applyFont="1" applyFill="1" applyProtection="1">
      <protection locked="0"/>
    </xf>
    <xf numFmtId="165" fontId="24" fillId="2" borderId="30" xfId="4" applyNumberFormat="1" applyFont="1" applyFill="1" applyBorder="1" applyProtection="1">
      <protection locked="0"/>
    </xf>
    <xf numFmtId="164" fontId="10" fillId="0" borderId="0" xfId="0" applyFont="1" applyAlignment="1" applyProtection="1">
      <alignment horizontal="right"/>
      <protection locked="0"/>
    </xf>
    <xf numFmtId="164" fontId="17" fillId="0" borderId="0" xfId="0" applyFont="1" applyProtection="1">
      <protection locked="0"/>
    </xf>
    <xf numFmtId="164" fontId="15" fillId="0" borderId="0" xfId="0" applyFont="1" applyAlignment="1" applyProtection="1">
      <alignment horizontal="left"/>
      <protection locked="0"/>
    </xf>
    <xf numFmtId="43" fontId="8" fillId="2" borderId="4" xfId="4" applyFont="1" applyFill="1" applyBorder="1" applyProtection="1">
      <protection locked="0"/>
    </xf>
    <xf numFmtId="43" fontId="8" fillId="2" borderId="26" xfId="4" applyFont="1" applyFill="1" applyBorder="1" applyProtection="1">
      <protection locked="0"/>
    </xf>
    <xf numFmtId="164" fontId="8" fillId="0" borderId="0" xfId="0" applyFont="1" applyProtection="1">
      <protection locked="0"/>
    </xf>
    <xf numFmtId="164" fontId="18" fillId="0" borderId="0" xfId="0" applyFont="1" applyAlignment="1" applyProtection="1">
      <alignment horizontal="right"/>
      <protection locked="0"/>
    </xf>
    <xf numFmtId="164" fontId="10" fillId="0" borderId="0" xfId="0" applyFont="1" applyProtection="1">
      <protection locked="0"/>
    </xf>
    <xf numFmtId="164" fontId="10" fillId="0" borderId="0" xfId="0" applyFont="1" applyAlignment="1" applyProtection="1">
      <alignment horizontal="left"/>
      <protection locked="0"/>
    </xf>
    <xf numFmtId="164" fontId="23" fillId="0" borderId="0" xfId="0" applyFont="1" applyAlignment="1" applyProtection="1">
      <alignment horizontal="right"/>
      <protection locked="0"/>
    </xf>
    <xf numFmtId="164" fontId="23" fillId="2" borderId="11" xfId="0" applyFont="1" applyFill="1" applyBorder="1" applyAlignment="1" applyProtection="1">
      <alignment horizontal="center"/>
      <protection locked="0"/>
    </xf>
    <xf numFmtId="43" fontId="8" fillId="2" borderId="31" xfId="4" applyFont="1" applyFill="1" applyBorder="1" applyProtection="1">
      <protection locked="0"/>
    </xf>
    <xf numFmtId="43" fontId="8" fillId="2" borderId="28" xfId="4" applyFont="1" applyFill="1" applyBorder="1" applyProtection="1">
      <protection locked="0"/>
    </xf>
    <xf numFmtId="43" fontId="8" fillId="0" borderId="28" xfId="4" applyFont="1" applyFill="1" applyBorder="1" applyAlignment="1" applyProtection="1">
      <alignment horizontal="right"/>
    </xf>
    <xf numFmtId="43" fontId="8" fillId="2" borderId="16" xfId="4" applyFont="1" applyFill="1" applyBorder="1" applyProtection="1">
      <protection locked="0"/>
    </xf>
    <xf numFmtId="43" fontId="8" fillId="2" borderId="6" xfId="4" applyFont="1" applyFill="1" applyBorder="1" applyProtection="1">
      <protection locked="0"/>
    </xf>
    <xf numFmtId="43" fontId="8" fillId="2" borderId="15" xfId="4" applyFont="1" applyFill="1" applyBorder="1" applyProtection="1">
      <protection locked="0"/>
    </xf>
    <xf numFmtId="43" fontId="8" fillId="2" borderId="7" xfId="4" applyFont="1" applyFill="1" applyBorder="1" applyProtection="1">
      <protection locked="0"/>
    </xf>
    <xf numFmtId="43" fontId="8" fillId="2" borderId="13" xfId="4" applyFont="1" applyFill="1" applyBorder="1" applyProtection="1">
      <protection locked="0"/>
    </xf>
    <xf numFmtId="43" fontId="8" fillId="2" borderId="16" xfId="4" applyFont="1" applyFill="1" applyBorder="1" applyProtection="1"/>
    <xf numFmtId="43" fontId="8" fillId="2" borderId="6" xfId="4" applyFont="1" applyFill="1" applyBorder="1" applyProtection="1"/>
    <xf numFmtId="43" fontId="8" fillId="2" borderId="15" xfId="4" applyFont="1" applyFill="1" applyBorder="1" applyProtection="1"/>
    <xf numFmtId="43" fontId="8" fillId="2" borderId="11" xfId="4" applyFont="1" applyFill="1" applyBorder="1" applyProtection="1"/>
    <xf numFmtId="43" fontId="8" fillId="2" borderId="13" xfId="4" applyFont="1" applyFill="1" applyBorder="1" applyProtection="1"/>
    <xf numFmtId="164" fontId="18" fillId="0" borderId="0" xfId="0" applyFont="1" applyAlignment="1" applyProtection="1">
      <alignment horizontal="center"/>
      <protection locked="0"/>
    </xf>
    <xf numFmtId="43" fontId="8" fillId="2" borderId="11" xfId="4" applyFont="1" applyFill="1" applyBorder="1" applyAlignment="1" applyProtection="1">
      <alignment horizontal="right"/>
      <protection locked="0"/>
    </xf>
    <xf numFmtId="43" fontId="8" fillId="2" borderId="11" xfId="4" quotePrefix="1" applyFont="1" applyFill="1" applyBorder="1" applyAlignment="1" applyProtection="1">
      <alignment horizontal="right"/>
      <protection locked="0"/>
    </xf>
    <xf numFmtId="43" fontId="8" fillId="0" borderId="11" xfId="4" applyFont="1" applyFill="1" applyBorder="1" applyAlignment="1" applyProtection="1">
      <alignment horizontal="centerContinuous"/>
    </xf>
    <xf numFmtId="43" fontId="8" fillId="0" borderId="11" xfId="4" applyFont="1" applyFill="1" applyBorder="1" applyAlignment="1" applyProtection="1">
      <alignment horizontal="right"/>
    </xf>
    <xf numFmtId="44" fontId="8" fillId="0" borderId="35" xfId="1" applyFont="1" applyBorder="1" applyProtection="1"/>
    <xf numFmtId="44" fontId="8" fillId="0" borderId="36" xfId="1" applyFont="1" applyBorder="1" applyProtection="1"/>
    <xf numFmtId="43" fontId="8" fillId="2" borderId="35" xfId="4" applyFont="1" applyFill="1" applyBorder="1" applyProtection="1">
      <protection locked="0"/>
    </xf>
    <xf numFmtId="43" fontId="8" fillId="2" borderId="37" xfId="4" applyFont="1" applyFill="1" applyBorder="1" applyProtection="1">
      <protection locked="0"/>
    </xf>
    <xf numFmtId="43" fontId="8" fillId="2" borderId="38" xfId="4" applyFont="1" applyFill="1" applyBorder="1" applyAlignment="1" applyProtection="1">
      <alignment horizontal="right"/>
    </xf>
    <xf numFmtId="43" fontId="8" fillId="2" borderId="38" xfId="4" applyFont="1" applyFill="1" applyBorder="1" applyAlignment="1" applyProtection="1">
      <alignment horizontal="right"/>
      <protection locked="0"/>
    </xf>
    <xf numFmtId="43" fontId="8" fillId="2" borderId="11" xfId="4" applyFont="1" applyFill="1" applyBorder="1" applyAlignment="1" applyProtection="1">
      <alignment horizontal="centerContinuous"/>
      <protection locked="0"/>
    </xf>
    <xf numFmtId="43" fontId="8" fillId="0" borderId="38" xfId="4" applyFont="1" applyFill="1" applyBorder="1" applyAlignment="1" applyProtection="1">
      <alignment horizontal="right"/>
    </xf>
    <xf numFmtId="43" fontId="8" fillId="2" borderId="11" xfId="4" applyFont="1" applyFill="1" applyBorder="1" applyProtection="1">
      <protection locked="0"/>
    </xf>
    <xf numFmtId="43" fontId="8" fillId="2" borderId="14" xfId="4" applyFont="1" applyFill="1" applyBorder="1" applyProtection="1">
      <protection locked="0"/>
    </xf>
    <xf numFmtId="44" fontId="8" fillId="0" borderId="0" xfId="1" applyFont="1" applyBorder="1" applyProtection="1"/>
    <xf numFmtId="44" fontId="8" fillId="0" borderId="39" xfId="1" applyFont="1" applyBorder="1" applyProtection="1"/>
    <xf numFmtId="44" fontId="8" fillId="0" borderId="40" xfId="1" applyFont="1" applyBorder="1" applyProtection="1"/>
    <xf numFmtId="164" fontId="15" fillId="0" borderId="0" xfId="0" applyFont="1" applyAlignment="1" applyProtection="1">
      <alignment horizontal="center"/>
      <protection locked="0"/>
    </xf>
    <xf numFmtId="164" fontId="4" fillId="0" borderId="0" xfId="0" applyFont="1" applyProtection="1">
      <protection locked="0"/>
    </xf>
    <xf numFmtId="164" fontId="8" fillId="0" borderId="0" xfId="0" applyFont="1" applyAlignment="1" applyProtection="1">
      <alignment horizontal="center"/>
      <protection locked="0"/>
    </xf>
    <xf numFmtId="164" fontId="8" fillId="2" borderId="0" xfId="0" applyFont="1" applyFill="1" applyAlignment="1" applyProtection="1">
      <alignment horizontal="center"/>
      <protection locked="0"/>
    </xf>
    <xf numFmtId="164" fontId="8" fillId="0" borderId="0" xfId="0" applyFont="1" applyAlignment="1">
      <alignment vertical="top" wrapText="1"/>
    </xf>
    <xf numFmtId="164" fontId="30" fillId="0" borderId="0" xfId="0" applyFont="1" applyAlignment="1" applyProtection="1">
      <alignment horizontal="center"/>
      <protection locked="0"/>
    </xf>
    <xf numFmtId="164" fontId="27" fillId="0" borderId="0" xfId="0" applyFont="1" applyAlignment="1" applyProtection="1">
      <alignment horizontal="center"/>
      <protection locked="0"/>
    </xf>
    <xf numFmtId="164" fontId="10" fillId="0" borderId="10" xfId="0" applyFont="1" applyBorder="1" applyProtection="1">
      <protection locked="0"/>
    </xf>
    <xf numFmtId="164" fontId="15" fillId="0" borderId="10" xfId="0" applyFont="1" applyBorder="1" applyAlignment="1" applyProtection="1">
      <alignment horizontal="left"/>
      <protection locked="0"/>
    </xf>
    <xf numFmtId="164" fontId="15" fillId="0" borderId="10" xfId="0" applyFont="1" applyBorder="1" applyAlignment="1" applyProtection="1">
      <alignment horizontal="center"/>
      <protection locked="0"/>
    </xf>
    <xf numFmtId="164" fontId="10" fillId="0" borderId="0" xfId="0" applyFont="1" applyAlignment="1" applyProtection="1">
      <alignment horizontal="center"/>
      <protection locked="0"/>
    </xf>
    <xf numFmtId="164" fontId="15" fillId="0" borderId="0" xfId="0" applyFont="1" applyProtection="1">
      <protection locked="0"/>
    </xf>
    <xf numFmtId="164" fontId="9" fillId="0" borderId="0" xfId="0" applyFont="1" applyProtection="1">
      <protection locked="0"/>
    </xf>
    <xf numFmtId="164" fontId="8" fillId="0" borderId="10" xfId="0" applyFont="1" applyBorder="1" applyProtection="1">
      <protection locked="0"/>
    </xf>
    <xf numFmtId="164" fontId="11" fillId="0" borderId="0" xfId="0" applyFont="1" applyProtection="1">
      <protection locked="0"/>
    </xf>
    <xf numFmtId="0" fontId="20" fillId="0" borderId="0" xfId="6" applyProtection="1">
      <protection locked="0"/>
    </xf>
    <xf numFmtId="0" fontId="21" fillId="0" borderId="0" xfId="6" applyFont="1" applyAlignment="1" applyProtection="1">
      <alignment horizontal="center"/>
      <protection locked="0"/>
    </xf>
    <xf numFmtId="0" fontId="21" fillId="0" borderId="0" xfId="6" applyFont="1" applyProtection="1">
      <protection locked="0"/>
    </xf>
    <xf numFmtId="0" fontId="20" fillId="0" borderId="0" xfId="6" applyAlignment="1" applyProtection="1">
      <alignment horizontal="center" vertical="center" wrapText="1"/>
      <protection locked="0"/>
    </xf>
    <xf numFmtId="0" fontId="21" fillId="0" borderId="0" xfId="6" applyFont="1" applyAlignment="1" applyProtection="1">
      <alignment horizontal="justify" vertical="center" wrapText="1"/>
      <protection locked="0"/>
    </xf>
    <xf numFmtId="0" fontId="20" fillId="0" borderId="0" xfId="6" applyAlignment="1" applyProtection="1">
      <alignment horizontal="justify" vertical="center" wrapText="1"/>
      <protection locked="0"/>
    </xf>
    <xf numFmtId="0" fontId="20" fillId="0" borderId="0" xfId="6" applyAlignment="1" applyProtection="1">
      <alignment horizontal="right" vertical="center" wrapText="1"/>
      <protection locked="0"/>
    </xf>
    <xf numFmtId="0" fontId="20" fillId="0" borderId="0" xfId="6" applyAlignment="1" applyProtection="1">
      <alignment horizontal="left" vertical="center" wrapText="1"/>
      <protection locked="0"/>
    </xf>
    <xf numFmtId="42" fontId="20" fillId="0" borderId="0" xfId="6" applyNumberFormat="1" applyAlignment="1" applyProtection="1">
      <alignment vertical="center"/>
      <protection locked="0"/>
    </xf>
    <xf numFmtId="41" fontId="20" fillId="0" borderId="0" xfId="6" applyNumberFormat="1" applyAlignment="1" applyProtection="1">
      <alignment vertical="center"/>
      <protection locked="0"/>
    </xf>
    <xf numFmtId="10" fontId="4" fillId="0" borderId="0" xfId="5" applyNumberFormat="1" applyFont="1" applyProtection="1">
      <protection locked="0"/>
    </xf>
    <xf numFmtId="10" fontId="20" fillId="0" borderId="0" xfId="6" applyNumberFormat="1" applyProtection="1">
      <protection locked="0"/>
    </xf>
    <xf numFmtId="0" fontId="20" fillId="0" borderId="0" xfId="6" applyAlignment="1" applyProtection="1">
      <alignment horizontal="left" vertical="center" wrapText="1" indent="2"/>
      <protection locked="0"/>
    </xf>
    <xf numFmtId="0" fontId="4" fillId="0" borderId="0" xfId="0" applyNumberFormat="1" applyFont="1" applyAlignment="1" applyProtection="1">
      <alignment vertical="center"/>
      <protection locked="0"/>
    </xf>
    <xf numFmtId="0" fontId="4" fillId="0" borderId="0" xfId="0" applyNumberFormat="1" applyFont="1" applyAlignment="1" applyProtection="1">
      <alignment horizontal="left" vertical="center" indent="1"/>
      <protection locked="0"/>
    </xf>
    <xf numFmtId="0" fontId="20" fillId="0" borderId="0" xfId="6" applyAlignment="1" applyProtection="1">
      <alignment horizontal="left" vertical="center" wrapText="1" indent="1"/>
      <protection locked="0"/>
    </xf>
    <xf numFmtId="0" fontId="20" fillId="0" borderId="0" xfId="6" applyAlignment="1" applyProtection="1">
      <alignment horizontal="right"/>
      <protection locked="0"/>
    </xf>
    <xf numFmtId="0" fontId="20" fillId="0" borderId="10" xfId="6" applyBorder="1" applyAlignment="1">
      <alignment horizontal="center" vertical="center" wrapText="1"/>
    </xf>
    <xf numFmtId="0" fontId="20" fillId="0" borderId="0" xfId="6"/>
    <xf numFmtId="0" fontId="20" fillId="0" borderId="0" xfId="6" applyAlignment="1">
      <alignment horizontal="right" vertical="center" wrapText="1"/>
    </xf>
    <xf numFmtId="165" fontId="20" fillId="0" borderId="0" xfId="4" applyNumberFormat="1" applyFont="1" applyAlignment="1" applyProtection="1">
      <alignment vertical="center"/>
    </xf>
    <xf numFmtId="41" fontId="20" fillId="0" borderId="0" xfId="6" applyNumberFormat="1" applyAlignment="1">
      <alignment vertical="center"/>
    </xf>
    <xf numFmtId="43" fontId="20" fillId="0" borderId="0" xfId="4" applyFont="1" applyProtection="1"/>
    <xf numFmtId="0" fontId="20" fillId="0" borderId="0" xfId="6" applyAlignment="1">
      <alignment horizontal="justify" vertical="center" wrapText="1"/>
    </xf>
    <xf numFmtId="10" fontId="20" fillId="0" borderId="0" xfId="6" applyNumberFormat="1"/>
    <xf numFmtId="165" fontId="8" fillId="0" borderId="0" xfId="4" applyNumberFormat="1" applyFont="1" applyFill="1" applyProtection="1"/>
    <xf numFmtId="165" fontId="8" fillId="0" borderId="10" xfId="4" applyNumberFormat="1" applyFont="1" applyFill="1" applyBorder="1" applyProtection="1"/>
    <xf numFmtId="165" fontId="8" fillId="0" borderId="11" xfId="1" applyNumberFormat="1" applyFont="1" applyBorder="1" applyProtection="1"/>
    <xf numFmtId="164" fontId="8" fillId="0" borderId="30" xfId="0" applyFont="1" applyBorder="1" applyProtection="1">
      <protection locked="0"/>
    </xf>
    <xf numFmtId="43" fontId="8" fillId="0" borderId="0" xfId="4" applyFont="1" applyProtection="1">
      <protection locked="0"/>
    </xf>
    <xf numFmtId="44" fontId="13" fillId="0" borderId="1" xfId="1" applyFont="1" applyBorder="1" applyProtection="1"/>
    <xf numFmtId="44" fontId="8" fillId="0" borderId="0" xfId="1" applyFont="1" applyProtection="1"/>
    <xf numFmtId="43" fontId="13" fillId="0" borderId="30" xfId="4" applyFont="1" applyBorder="1" applyProtection="1"/>
    <xf numFmtId="44" fontId="21" fillId="0" borderId="33" xfId="1" applyFont="1" applyBorder="1" applyAlignment="1" applyProtection="1">
      <alignment vertical="center"/>
    </xf>
    <xf numFmtId="43" fontId="18" fillId="2" borderId="11" xfId="4" applyFont="1" applyFill="1" applyBorder="1" applyAlignment="1" applyProtection="1">
      <alignment horizontal="center"/>
      <protection locked="0"/>
    </xf>
    <xf numFmtId="164" fontId="10" fillId="2" borderId="0" xfId="0" applyFont="1" applyFill="1" applyProtection="1">
      <protection locked="0"/>
    </xf>
    <xf numFmtId="164" fontId="27" fillId="2" borderId="0" xfId="0" applyFont="1" applyFill="1" applyAlignment="1" applyProtection="1">
      <alignment horizontal="center"/>
      <protection locked="0"/>
    </xf>
    <xf numFmtId="164" fontId="34" fillId="0" borderId="0" xfId="0" applyFont="1" applyAlignment="1" applyProtection="1">
      <alignment horizontal="center"/>
      <protection locked="0"/>
    </xf>
    <xf numFmtId="0" fontId="20" fillId="2" borderId="0" xfId="6" applyFill="1" applyProtection="1">
      <protection locked="0"/>
    </xf>
    <xf numFmtId="164" fontId="8" fillId="2" borderId="0" xfId="0" applyFont="1" applyFill="1" applyAlignment="1" applyProtection="1">
      <alignment horizontal="right"/>
      <protection locked="0"/>
    </xf>
    <xf numFmtId="164" fontId="8" fillId="2" borderId="0" xfId="0" applyFont="1" applyFill="1" applyAlignment="1">
      <alignment horizontal="right"/>
    </xf>
    <xf numFmtId="43" fontId="10" fillId="0" borderId="0" xfId="4" applyFont="1" applyBorder="1" applyAlignment="1" applyProtection="1">
      <alignment horizontal="center"/>
    </xf>
    <xf numFmtId="164" fontId="4" fillId="2" borderId="0" xfId="0" applyFont="1" applyFill="1" applyAlignment="1" applyProtection="1">
      <alignment horizontal="center"/>
      <protection locked="0"/>
    </xf>
    <xf numFmtId="164" fontId="4" fillId="0" borderId="0" xfId="0" applyFont="1" applyAlignment="1" applyProtection="1">
      <alignment horizontal="center"/>
      <protection locked="0"/>
    </xf>
    <xf numFmtId="43" fontId="10" fillId="0" borderId="34" xfId="4" applyFont="1" applyFill="1" applyBorder="1" applyAlignment="1" applyProtection="1">
      <alignment horizontal="center"/>
    </xf>
    <xf numFmtId="164" fontId="15" fillId="0" borderId="0" xfId="0" applyFont="1"/>
    <xf numFmtId="43" fontId="10" fillId="0" borderId="0" xfId="4" applyFont="1" applyBorder="1" applyAlignment="1" applyProtection="1">
      <alignment horizontal="center"/>
      <protection locked="0"/>
    </xf>
    <xf numFmtId="164" fontId="4" fillId="2" borderId="0" xfId="0" applyFont="1" applyFill="1" applyProtection="1">
      <protection locked="0"/>
    </xf>
    <xf numFmtId="44" fontId="8" fillId="0" borderId="42" xfId="1" applyFont="1" applyBorder="1" applyProtection="1"/>
    <xf numFmtId="44" fontId="8" fillId="0" borderId="41" xfId="1" applyFont="1" applyBorder="1" applyProtection="1"/>
    <xf numFmtId="44" fontId="8" fillId="0" borderId="43" xfId="1" applyFont="1" applyBorder="1" applyProtection="1"/>
    <xf numFmtId="44" fontId="8" fillId="0" borderId="45" xfId="1" applyFont="1" applyBorder="1" applyProtection="1"/>
    <xf numFmtId="43" fontId="8" fillId="2" borderId="45" xfId="4" applyFont="1" applyFill="1" applyBorder="1" applyProtection="1">
      <protection locked="0"/>
    </xf>
    <xf numFmtId="44" fontId="8" fillId="0" borderId="44" xfId="1" applyFont="1" applyBorder="1" applyProtection="1"/>
    <xf numFmtId="43" fontId="8" fillId="2" borderId="46" xfId="4" applyFont="1" applyFill="1" applyBorder="1" applyProtection="1">
      <protection locked="0"/>
    </xf>
    <xf numFmtId="44" fontId="8" fillId="0" borderId="46" xfId="1" applyFont="1" applyBorder="1" applyProtection="1"/>
    <xf numFmtId="44" fontId="8" fillId="0" borderId="47" xfId="1" applyFont="1" applyBorder="1" applyProtection="1"/>
    <xf numFmtId="43" fontId="8" fillId="2" borderId="48" xfId="4" applyFont="1" applyFill="1" applyBorder="1" applyProtection="1">
      <protection locked="0"/>
    </xf>
    <xf numFmtId="43" fontId="8" fillId="2" borderId="5" xfId="4" applyFont="1" applyFill="1" applyBorder="1" applyProtection="1">
      <protection locked="0"/>
    </xf>
    <xf numFmtId="43" fontId="8" fillId="2" borderId="27" xfId="4" applyFont="1" applyFill="1" applyBorder="1" applyProtection="1">
      <protection locked="0"/>
    </xf>
    <xf numFmtId="43" fontId="8" fillId="2" borderId="51" xfId="4" applyFont="1" applyFill="1" applyBorder="1" applyProtection="1">
      <protection locked="0"/>
    </xf>
    <xf numFmtId="43" fontId="8" fillId="2" borderId="42" xfId="4" applyFont="1" applyFill="1" applyBorder="1" applyProtection="1">
      <protection locked="0"/>
    </xf>
    <xf numFmtId="43" fontId="8" fillId="2" borderId="41" xfId="4" applyFont="1" applyFill="1" applyBorder="1" applyProtection="1">
      <protection locked="0"/>
    </xf>
    <xf numFmtId="43" fontId="8" fillId="2" borderId="44" xfId="4" applyFont="1" applyFill="1" applyBorder="1" applyProtection="1">
      <protection locked="0"/>
    </xf>
    <xf numFmtId="44" fontId="8" fillId="0" borderId="52" xfId="1" applyFont="1" applyBorder="1" applyProtection="1"/>
    <xf numFmtId="43" fontId="8" fillId="2" borderId="49" xfId="4" applyFont="1" applyFill="1" applyBorder="1" applyProtection="1">
      <protection locked="0"/>
    </xf>
    <xf numFmtId="44" fontId="8" fillId="0" borderId="5" xfId="1" applyFont="1" applyBorder="1" applyProtection="1"/>
    <xf numFmtId="44" fontId="8" fillId="0" borderId="53" xfId="1" applyFont="1" applyBorder="1" applyProtection="1"/>
    <xf numFmtId="43" fontId="8" fillId="2" borderId="54" xfId="4" applyFont="1" applyFill="1" applyBorder="1" applyAlignment="1" applyProtection="1">
      <alignment horizontal="right"/>
      <protection locked="0"/>
    </xf>
    <xf numFmtId="43" fontId="8" fillId="2" borderId="50" xfId="4" applyFont="1" applyFill="1" applyBorder="1" applyProtection="1">
      <protection locked="0"/>
    </xf>
    <xf numFmtId="164" fontId="8" fillId="0" borderId="45" xfId="0" applyFont="1" applyBorder="1" applyAlignment="1">
      <alignment horizontal="center"/>
    </xf>
    <xf numFmtId="164" fontId="8" fillId="0" borderId="51" xfId="0" applyFont="1" applyBorder="1" applyAlignment="1">
      <alignment horizontal="center"/>
    </xf>
    <xf numFmtId="164" fontId="8" fillId="0" borderId="55" xfId="0" applyFont="1" applyBorder="1" applyAlignment="1">
      <alignment horizontal="center"/>
    </xf>
    <xf numFmtId="164" fontId="8" fillId="0" borderId="46" xfId="0" applyFont="1" applyBorder="1" applyAlignment="1">
      <alignment horizontal="center"/>
    </xf>
    <xf numFmtId="164" fontId="8" fillId="0" borderId="24" xfId="0" applyFont="1" applyBorder="1" applyAlignment="1">
      <alignment horizontal="center"/>
    </xf>
    <xf numFmtId="164" fontId="15" fillId="0" borderId="0" xfId="0" applyFont="1" applyAlignment="1">
      <alignment horizontal="right"/>
    </xf>
    <xf numFmtId="43" fontId="10" fillId="0" borderId="10" xfId="4" applyFont="1" applyBorder="1" applyAlignment="1" applyProtection="1">
      <alignment horizontal="center"/>
    </xf>
    <xf numFmtId="164" fontId="8" fillId="0" borderId="0" xfId="0" applyFont="1" applyAlignment="1" applyProtection="1">
      <alignment horizontal="left"/>
      <protection locked="0"/>
    </xf>
    <xf numFmtId="164" fontId="8" fillId="2" borderId="0" xfId="0" applyFont="1" applyFill="1" applyAlignment="1" applyProtection="1">
      <alignment horizontal="left"/>
      <protection locked="0"/>
    </xf>
    <xf numFmtId="164" fontId="8" fillId="2" borderId="0" xfId="0" applyFont="1" applyFill="1" applyProtection="1">
      <protection locked="0"/>
    </xf>
    <xf numFmtId="164" fontId="13" fillId="0" borderId="0" xfId="0" applyFont="1" applyAlignment="1" applyProtection="1">
      <alignment horizontal="left"/>
      <protection locked="0"/>
    </xf>
    <xf numFmtId="164" fontId="13" fillId="0" borderId="0" xfId="0" applyFont="1" applyProtection="1">
      <protection locked="0"/>
    </xf>
    <xf numFmtId="164" fontId="13" fillId="0" borderId="0" xfId="0" quotePrefix="1" applyFont="1" applyAlignment="1" applyProtection="1">
      <alignment horizontal="left"/>
      <protection locked="0"/>
    </xf>
    <xf numFmtId="164" fontId="8" fillId="0" borderId="0" xfId="0" quotePrefix="1" applyFont="1" applyAlignment="1" applyProtection="1">
      <alignment horizontal="left"/>
      <protection locked="0"/>
    </xf>
    <xf numFmtId="164" fontId="23" fillId="2" borderId="0" xfId="0" applyFont="1" applyFill="1" applyAlignment="1" applyProtection="1">
      <alignment horizontal="left"/>
      <protection locked="0"/>
    </xf>
    <xf numFmtId="0" fontId="41" fillId="0" borderId="0" xfId="12" applyNumberFormat="1" applyFont="1" applyAlignment="1" applyProtection="1">
      <alignment horizontal="center"/>
      <protection locked="0"/>
    </xf>
    <xf numFmtId="165" fontId="40" fillId="0" borderId="0" xfId="15" applyNumberFormat="1" applyFont="1"/>
    <xf numFmtId="0" fontId="51" fillId="0" borderId="0" xfId="14" applyFont="1" applyProtection="1">
      <protection locked="0"/>
    </xf>
    <xf numFmtId="0" fontId="1" fillId="0" borderId="0" xfId="14"/>
    <xf numFmtId="0" fontId="40" fillId="0" borderId="11" xfId="15" applyNumberFormat="1" applyFont="1" applyFill="1" applyBorder="1" applyAlignment="1" applyProtection="1">
      <alignment horizontal="center"/>
      <protection locked="0"/>
    </xf>
    <xf numFmtId="0" fontId="41" fillId="0" borderId="34" xfId="15" applyNumberFormat="1" applyFont="1" applyBorder="1" applyAlignment="1"/>
    <xf numFmtId="0" fontId="46" fillId="0" borderId="0" xfId="14" applyFont="1"/>
    <xf numFmtId="165" fontId="52" fillId="0" borderId="0" xfId="15" quotePrefix="1" applyNumberFormat="1" applyFont="1" applyAlignment="1">
      <alignment horizontal="center"/>
    </xf>
    <xf numFmtId="165" fontId="41" fillId="0" borderId="0" xfId="15" quotePrefix="1" applyNumberFormat="1" applyFont="1" applyBorder="1" applyAlignment="1">
      <alignment horizontal="left"/>
    </xf>
    <xf numFmtId="0" fontId="41" fillId="0" borderId="0" xfId="15" quotePrefix="1" applyNumberFormat="1" applyFont="1" applyBorder="1" applyAlignment="1">
      <alignment horizontal="center"/>
    </xf>
    <xf numFmtId="0" fontId="51" fillId="0" borderId="0" xfId="14" quotePrefix="1" applyFont="1" applyAlignment="1" applyProtection="1">
      <alignment horizontal="center"/>
      <protection locked="0"/>
    </xf>
    <xf numFmtId="0" fontId="1" fillId="0" borderId="0" xfId="14" quotePrefix="1" applyAlignment="1">
      <alignment horizontal="center"/>
    </xf>
    <xf numFmtId="0" fontId="44" fillId="0" borderId="0" xfId="14" applyFont="1" applyAlignment="1">
      <alignment horizontal="center"/>
    </xf>
    <xf numFmtId="0" fontId="41" fillId="0" borderId="0" xfId="14" applyFont="1"/>
    <xf numFmtId="10" fontId="41" fillId="0" borderId="11" xfId="16" applyNumberFormat="1" applyFont="1" applyBorder="1" applyAlignment="1">
      <alignment horizontal="center"/>
    </xf>
    <xf numFmtId="43" fontId="41" fillId="0" borderId="0" xfId="15" applyFont="1" applyBorder="1" applyAlignment="1"/>
    <xf numFmtId="43" fontId="51" fillId="0" borderId="0" xfId="15" applyFont="1" applyBorder="1" applyProtection="1">
      <protection locked="0"/>
    </xf>
    <xf numFmtId="43" fontId="1" fillId="0" borderId="0" xfId="15" applyFont="1" applyBorder="1"/>
    <xf numFmtId="0" fontId="41" fillId="0" borderId="56" xfId="14" applyFont="1" applyBorder="1"/>
    <xf numFmtId="0" fontId="1" fillId="0" borderId="56" xfId="14" applyBorder="1" applyAlignment="1">
      <alignment horizontal="center"/>
    </xf>
    <xf numFmtId="0" fontId="40" fillId="0" borderId="58" xfId="14" applyFont="1" applyBorder="1"/>
    <xf numFmtId="0" fontId="1" fillId="0" borderId="58" xfId="14" applyBorder="1" applyAlignment="1">
      <alignment horizontal="center"/>
    </xf>
    <xf numFmtId="10" fontId="40" fillId="0" borderId="59" xfId="16" applyNumberFormat="1" applyFont="1" applyBorder="1" applyAlignment="1">
      <alignment horizontal="center"/>
    </xf>
    <xf numFmtId="0" fontId="44" fillId="0" borderId="56" xfId="14" applyFont="1" applyBorder="1" applyAlignment="1">
      <alignment horizontal="center"/>
    </xf>
    <xf numFmtId="0" fontId="40" fillId="0" borderId="56" xfId="14" applyFont="1" applyBorder="1"/>
    <xf numFmtId="10" fontId="40" fillId="0" borderId="56" xfId="16" applyNumberFormat="1" applyFont="1" applyBorder="1" applyAlignment="1">
      <alignment horizontal="left"/>
    </xf>
    <xf numFmtId="43" fontId="41" fillId="0" borderId="56" xfId="15" applyFont="1" applyBorder="1" applyAlignment="1"/>
    <xf numFmtId="0" fontId="39" fillId="0" borderId="0" xfId="14" applyFont="1" applyAlignment="1">
      <alignment horizontal="center"/>
    </xf>
    <xf numFmtId="0" fontId="40" fillId="0" borderId="0" xfId="14" applyFont="1" applyAlignment="1">
      <alignment horizontal="right"/>
    </xf>
    <xf numFmtId="0" fontId="46" fillId="0" borderId="0" xfId="14" applyFont="1" applyAlignment="1">
      <alignment horizontal="left"/>
    </xf>
    <xf numFmtId="165" fontId="1" fillId="0" borderId="0" xfId="15" applyNumberFormat="1" applyFont="1" applyAlignment="1"/>
    <xf numFmtId="165" fontId="1" fillId="0" borderId="0" xfId="15" applyNumberFormat="1" applyFont="1" applyAlignment="1">
      <alignment horizontal="left"/>
    </xf>
    <xf numFmtId="0" fontId="42" fillId="0" borderId="0" xfId="14" applyFont="1"/>
    <xf numFmtId="165" fontId="41" fillId="0" borderId="33" xfId="15" applyNumberFormat="1" applyFont="1" applyFill="1" applyBorder="1"/>
    <xf numFmtId="165" fontId="41" fillId="0" borderId="33" xfId="15" applyNumberFormat="1" applyFont="1" applyFill="1" applyBorder="1" applyAlignment="1">
      <alignment horizontal="left"/>
    </xf>
    <xf numFmtId="0" fontId="44" fillId="0" borderId="0" xfId="14" applyFont="1" applyAlignment="1" applyProtection="1">
      <alignment horizontal="center"/>
      <protection locked="0"/>
    </xf>
    <xf numFmtId="0" fontId="41" fillId="0" borderId="0" xfId="14" applyFont="1" applyProtection="1">
      <protection locked="0"/>
    </xf>
    <xf numFmtId="0" fontId="44" fillId="0" borderId="0" xfId="14" applyFont="1" applyAlignment="1" applyProtection="1">
      <alignment horizontal="center" vertical="center"/>
      <protection locked="0"/>
    </xf>
    <xf numFmtId="0" fontId="41" fillId="0" borderId="0" xfId="14" applyFont="1" applyAlignment="1" applyProtection="1">
      <alignment wrapText="1"/>
      <protection locked="0"/>
    </xf>
    <xf numFmtId="0" fontId="40" fillId="0" borderId="0" xfId="14" applyFont="1" applyAlignment="1">
      <alignment wrapText="1"/>
    </xf>
    <xf numFmtId="165" fontId="40" fillId="0" borderId="60" xfId="15" applyNumberFormat="1" applyFont="1" applyFill="1" applyBorder="1"/>
    <xf numFmtId="165" fontId="40" fillId="0" borderId="53" xfId="15" applyNumberFormat="1" applyFont="1" applyFill="1" applyBorder="1" applyAlignment="1">
      <alignment horizontal="left"/>
    </xf>
    <xf numFmtId="165" fontId="40" fillId="0" borderId="53" xfId="15" applyNumberFormat="1" applyFont="1" applyFill="1" applyBorder="1"/>
    <xf numFmtId="0" fontId="44" fillId="0" borderId="56" xfId="14" applyFont="1" applyBorder="1" applyAlignment="1" applyProtection="1">
      <alignment horizontal="center"/>
      <protection locked="0"/>
    </xf>
    <xf numFmtId="165" fontId="40" fillId="4" borderId="30" xfId="15" applyNumberFormat="1" applyFont="1" applyFill="1" applyBorder="1"/>
    <xf numFmtId="0" fontId="44" fillId="0" borderId="56" xfId="14" applyFont="1" applyBorder="1" applyAlignment="1">
      <alignment horizontal="left"/>
    </xf>
    <xf numFmtId="165" fontId="41" fillId="0" borderId="56" xfId="15" applyNumberFormat="1" applyFont="1" applyBorder="1"/>
    <xf numFmtId="165" fontId="41" fillId="0" borderId="0" xfId="15" applyNumberFormat="1" applyFont="1" applyAlignment="1">
      <alignment horizontal="center"/>
    </xf>
    <xf numFmtId="165" fontId="41" fillId="0" borderId="0" xfId="15" applyNumberFormat="1" applyFont="1" applyAlignment="1">
      <alignment horizontal="left"/>
    </xf>
    <xf numFmtId="165" fontId="41" fillId="0" borderId="11" xfId="15" applyNumberFormat="1" applyFont="1" applyBorder="1"/>
    <xf numFmtId="0" fontId="44" fillId="0" borderId="0" xfId="14" applyFont="1" applyAlignment="1">
      <alignment horizontal="left"/>
    </xf>
    <xf numFmtId="165" fontId="41" fillId="0" borderId="0" xfId="15" applyNumberFormat="1" applyFont="1"/>
    <xf numFmtId="43" fontId="41" fillId="0" borderId="33" xfId="15" applyFont="1" applyFill="1" applyBorder="1"/>
    <xf numFmtId="0" fontId="41" fillId="0" borderId="0" xfId="14" applyFont="1" applyAlignment="1">
      <alignment wrapText="1"/>
    </xf>
    <xf numFmtId="165" fontId="41" fillId="0" borderId="61" xfId="15" applyNumberFormat="1" applyFont="1" applyBorder="1"/>
    <xf numFmtId="165" fontId="0" fillId="0" borderId="0" xfId="15" applyNumberFormat="1" applyFont="1" applyFill="1" applyBorder="1"/>
    <xf numFmtId="0" fontId="1" fillId="0" borderId="0" xfId="14" applyAlignment="1">
      <alignment horizontal="left"/>
    </xf>
    <xf numFmtId="0" fontId="47" fillId="0" borderId="0" xfId="14" applyFont="1"/>
    <xf numFmtId="165" fontId="40" fillId="0" borderId="0" xfId="15" applyNumberFormat="1" applyFont="1" applyFill="1" applyBorder="1"/>
    <xf numFmtId="165" fontId="41" fillId="0" borderId="0" xfId="15" applyNumberFormat="1" applyFont="1" applyFill="1"/>
    <xf numFmtId="10" fontId="41" fillId="0" borderId="11" xfId="16" applyNumberFormat="1" applyFont="1" applyBorder="1"/>
    <xf numFmtId="165" fontId="51" fillId="0" borderId="0" xfId="15" applyNumberFormat="1" applyFont="1" applyProtection="1">
      <protection locked="0"/>
    </xf>
    <xf numFmtId="0" fontId="44" fillId="0" borderId="56" xfId="14" applyFont="1" applyBorder="1" applyAlignment="1">
      <alignment horizontal="center" vertical="center"/>
    </xf>
    <xf numFmtId="165" fontId="40" fillId="3" borderId="56" xfId="15" applyNumberFormat="1" applyFont="1" applyFill="1" applyBorder="1" applyAlignment="1">
      <alignment horizontal="left" wrapText="1"/>
    </xf>
    <xf numFmtId="165" fontId="40" fillId="3" borderId="30" xfId="15" applyNumberFormat="1" applyFont="1" applyFill="1" applyBorder="1"/>
    <xf numFmtId="165" fontId="41" fillId="0" borderId="56" xfId="15" applyNumberFormat="1" applyFont="1" applyFill="1" applyBorder="1"/>
    <xf numFmtId="165" fontId="51" fillId="0" borderId="0" xfId="15" applyNumberFormat="1" applyFont="1" applyFill="1" applyProtection="1">
      <protection locked="0"/>
    </xf>
    <xf numFmtId="165" fontId="41" fillId="0" borderId="11" xfId="15" applyNumberFormat="1" applyFont="1" applyFill="1" applyBorder="1"/>
    <xf numFmtId="0" fontId="44" fillId="0" borderId="0" xfId="14" applyFont="1" applyAlignment="1">
      <alignment horizontal="center" vertical="center"/>
    </xf>
    <xf numFmtId="10" fontId="41" fillId="0" borderId="0" xfId="16" applyNumberFormat="1" applyFont="1"/>
    <xf numFmtId="165" fontId="41" fillId="0" borderId="61" xfId="15" applyNumberFormat="1" applyFont="1" applyFill="1" applyBorder="1"/>
    <xf numFmtId="0" fontId="44" fillId="5" borderId="58" xfId="14" applyFont="1" applyFill="1" applyBorder="1" applyAlignment="1">
      <alignment horizontal="center"/>
    </xf>
    <xf numFmtId="165" fontId="40" fillId="5" borderId="58" xfId="15" applyNumberFormat="1" applyFont="1" applyFill="1" applyBorder="1" applyAlignment="1">
      <alignment horizontal="left" wrapText="1"/>
    </xf>
    <xf numFmtId="165" fontId="40" fillId="5" borderId="58" xfId="15" applyNumberFormat="1" applyFont="1" applyFill="1" applyBorder="1"/>
    <xf numFmtId="0" fontId="44" fillId="5" borderId="58" xfId="14" applyFont="1" applyFill="1" applyBorder="1" applyAlignment="1">
      <alignment horizontal="left"/>
    </xf>
    <xf numFmtId="165" fontId="41" fillId="5" borderId="58" xfId="15" applyNumberFormat="1" applyFont="1" applyFill="1" applyBorder="1"/>
    <xf numFmtId="165" fontId="46" fillId="0" borderId="0" xfId="15" applyNumberFormat="1" applyFont="1" applyFill="1" applyBorder="1" applyAlignment="1">
      <alignment wrapText="1"/>
    </xf>
    <xf numFmtId="0" fontId="1" fillId="0" borderId="0" xfId="14" applyAlignment="1" applyProtection="1">
      <alignment horizontal="left"/>
      <protection locked="0"/>
    </xf>
    <xf numFmtId="165" fontId="41" fillId="0" borderId="0" xfId="15" applyNumberFormat="1" applyFont="1" applyFill="1" applyBorder="1" applyAlignment="1" applyProtection="1">
      <alignment horizontal="left"/>
      <protection locked="0"/>
    </xf>
    <xf numFmtId="165" fontId="41" fillId="0" borderId="0" xfId="15" applyNumberFormat="1" applyFont="1" applyFill="1" applyBorder="1"/>
    <xf numFmtId="165" fontId="41" fillId="0" borderId="0" xfId="15" applyNumberFormat="1" applyFont="1" applyFill="1" applyBorder="1" applyProtection="1">
      <protection locked="0"/>
    </xf>
    <xf numFmtId="165" fontId="41" fillId="0" borderId="34" xfId="15" applyNumberFormat="1" applyFont="1" applyFill="1" applyBorder="1"/>
    <xf numFmtId="165" fontId="40" fillId="0" borderId="0" xfId="15" applyNumberFormat="1" applyFont="1" applyFill="1" applyBorder="1" applyAlignment="1">
      <alignment horizontal="left" wrapText="1"/>
    </xf>
    <xf numFmtId="165" fontId="40" fillId="0" borderId="30" xfId="15" applyNumberFormat="1" applyFont="1" applyFill="1" applyBorder="1"/>
    <xf numFmtId="0" fontId="48" fillId="0" borderId="0" xfId="14" applyFont="1" applyAlignment="1">
      <alignment horizontal="left"/>
    </xf>
    <xf numFmtId="165" fontId="40" fillId="0" borderId="56" xfId="15" applyNumberFormat="1" applyFont="1" applyFill="1" applyBorder="1" applyAlignment="1">
      <alignment horizontal="left" wrapText="1"/>
    </xf>
    <xf numFmtId="165" fontId="40" fillId="0" borderId="56" xfId="15" applyNumberFormat="1" applyFont="1" applyFill="1" applyBorder="1"/>
    <xf numFmtId="0" fontId="48" fillId="0" borderId="56" xfId="14" applyFont="1" applyBorder="1" applyAlignment="1">
      <alignment horizontal="left"/>
    </xf>
    <xf numFmtId="0" fontId="39" fillId="0" borderId="0" xfId="14" applyFont="1" applyAlignment="1">
      <alignment horizontal="left"/>
    </xf>
    <xf numFmtId="165" fontId="1" fillId="0" borderId="0" xfId="15" applyNumberFormat="1" applyFont="1"/>
    <xf numFmtId="165" fontId="0" fillId="0" borderId="0" xfId="15" applyNumberFormat="1" applyFont="1"/>
    <xf numFmtId="10" fontId="43" fillId="0" borderId="11" xfId="16" applyNumberFormat="1" applyFont="1" applyFill="1" applyBorder="1" applyAlignment="1">
      <alignment vertical="center"/>
    </xf>
    <xf numFmtId="165" fontId="0" fillId="0" borderId="0" xfId="15" applyNumberFormat="1" applyFont="1" applyAlignment="1">
      <alignment horizontal="left"/>
    </xf>
    <xf numFmtId="0" fontId="40" fillId="6" borderId="0" xfId="14" applyFont="1" applyFill="1" applyAlignment="1">
      <alignment wrapText="1"/>
    </xf>
    <xf numFmtId="10" fontId="49" fillId="6" borderId="11" xfId="16" applyNumberFormat="1" applyFont="1" applyFill="1" applyBorder="1" applyAlignment="1">
      <alignment vertical="center"/>
    </xf>
    <xf numFmtId="165" fontId="50" fillId="0" borderId="0" xfId="15" applyNumberFormat="1" applyFont="1"/>
    <xf numFmtId="0" fontId="40" fillId="7" borderId="0" xfId="14" applyFont="1" applyFill="1"/>
    <xf numFmtId="10" fontId="49" fillId="7" borderId="11" xfId="16" applyNumberFormat="1" applyFont="1" applyFill="1" applyBorder="1" applyAlignment="1">
      <alignment vertical="center"/>
    </xf>
    <xf numFmtId="0" fontId="40" fillId="3" borderId="0" xfId="14" applyFont="1" applyFill="1"/>
    <xf numFmtId="10" fontId="49" fillId="3" borderId="11" xfId="16" applyNumberFormat="1" applyFont="1" applyFill="1" applyBorder="1" applyAlignment="1">
      <alignment vertical="center"/>
    </xf>
    <xf numFmtId="165" fontId="41" fillId="0" borderId="0" xfId="15" applyNumberFormat="1" applyFont="1" applyBorder="1" applyAlignment="1">
      <alignment horizontal="left"/>
    </xf>
    <xf numFmtId="165" fontId="41" fillId="0" borderId="0" xfId="15" applyNumberFormat="1" applyFont="1" applyBorder="1"/>
    <xf numFmtId="165" fontId="41" fillId="0" borderId="0" xfId="15" applyNumberFormat="1" applyFont="1" applyBorder="1" applyProtection="1">
      <protection locked="0"/>
    </xf>
    <xf numFmtId="164" fontId="0" fillId="0" borderId="0" xfId="0" quotePrefix="1"/>
    <xf numFmtId="164" fontId="13" fillId="0" borderId="0" xfId="0" applyFont="1" applyAlignment="1">
      <alignment wrapText="1"/>
    </xf>
    <xf numFmtId="0" fontId="25" fillId="0" borderId="0" xfId="7" applyNumberFormat="1"/>
    <xf numFmtId="0" fontId="40" fillId="0" borderId="10" xfId="15" quotePrefix="1" applyNumberFormat="1" applyFont="1" applyFill="1" applyBorder="1" applyAlignment="1">
      <alignment horizontal="center"/>
    </xf>
    <xf numFmtId="164" fontId="8" fillId="0" borderId="11" xfId="0" applyFont="1" applyBorder="1"/>
    <xf numFmtId="164" fontId="8" fillId="2" borderId="0" xfId="0" applyFont="1" applyFill="1" applyAlignment="1" applyProtection="1">
      <alignment horizontal="left" indent="2"/>
      <protection locked="0"/>
    </xf>
    <xf numFmtId="164" fontId="8" fillId="0" borderId="0" xfId="0" applyFont="1" applyAlignment="1" applyProtection="1">
      <alignment horizontal="left" indent="2"/>
      <protection locked="0"/>
    </xf>
    <xf numFmtId="164" fontId="8" fillId="0" borderId="0" xfId="0" quotePrefix="1" applyFont="1" applyAlignment="1" applyProtection="1">
      <alignment horizontal="left" indent="2"/>
      <protection locked="0"/>
    </xf>
    <xf numFmtId="164" fontId="8" fillId="0" borderId="11" xfId="0" applyFont="1" applyBorder="1" applyAlignment="1">
      <alignment horizontal="center"/>
    </xf>
    <xf numFmtId="164" fontId="8" fillId="0" borderId="11" xfId="0" applyFont="1" applyBorder="1" applyAlignment="1" applyProtection="1">
      <alignment horizontal="center"/>
      <protection locked="0"/>
    </xf>
    <xf numFmtId="164" fontId="8" fillId="0" borderId="19" xfId="0" applyFont="1" applyBorder="1" applyAlignment="1">
      <alignment horizontal="centerContinuous"/>
    </xf>
    <xf numFmtId="44" fontId="8" fillId="0" borderId="70" xfId="1" applyFont="1" applyBorder="1" applyProtection="1"/>
    <xf numFmtId="0" fontId="41" fillId="4" borderId="35" xfId="15" applyNumberFormat="1" applyFont="1" applyFill="1" applyBorder="1" applyAlignment="1" applyProtection="1">
      <alignment horizontal="left"/>
      <protection locked="0"/>
    </xf>
    <xf numFmtId="0" fontId="41" fillId="4" borderId="34" xfId="15" applyNumberFormat="1" applyFont="1" applyFill="1" applyBorder="1" applyAlignment="1" applyProtection="1">
      <alignment horizontal="left"/>
      <protection locked="0"/>
    </xf>
    <xf numFmtId="10" fontId="41" fillId="4" borderId="57" xfId="16" applyNumberFormat="1" applyFont="1" applyFill="1" applyBorder="1" applyAlignment="1" applyProtection="1">
      <alignment horizontal="center"/>
      <protection locked="0"/>
    </xf>
    <xf numFmtId="165" fontId="41" fillId="0" borderId="11" xfId="15" applyNumberFormat="1" applyFont="1" applyFill="1" applyBorder="1" applyAlignment="1" applyProtection="1">
      <alignment horizontal="center"/>
      <protection locked="0"/>
    </xf>
    <xf numFmtId="165" fontId="41" fillId="4" borderId="11" xfId="15" applyNumberFormat="1" applyFont="1" applyFill="1" applyBorder="1" applyProtection="1">
      <protection locked="0"/>
    </xf>
    <xf numFmtId="165" fontId="41" fillId="4" borderId="11" xfId="15" applyNumberFormat="1" applyFont="1" applyFill="1" applyBorder="1" applyAlignment="1" applyProtection="1">
      <alignment horizontal="left"/>
      <protection locked="0"/>
    </xf>
    <xf numFmtId="165" fontId="41" fillId="4" borderId="53" xfId="15" applyNumberFormat="1" applyFont="1" applyFill="1" applyBorder="1" applyProtection="1">
      <protection locked="0"/>
    </xf>
    <xf numFmtId="165" fontId="41" fillId="0" borderId="11" xfId="15" applyNumberFormat="1" applyFont="1" applyFill="1" applyBorder="1" applyProtection="1">
      <protection locked="0"/>
    </xf>
    <xf numFmtId="164" fontId="34" fillId="0" borderId="0" xfId="0" applyFont="1" applyProtection="1">
      <protection locked="0"/>
    </xf>
    <xf numFmtId="164" fontId="55" fillId="0" borderId="0" xfId="0" applyFont="1" applyAlignment="1">
      <alignment wrapText="1"/>
    </xf>
    <xf numFmtId="164" fontId="55" fillId="0" borderId="0" xfId="0" applyFont="1" applyAlignment="1">
      <alignment vertical="center" wrapText="1"/>
    </xf>
    <xf numFmtId="164" fontId="0" fillId="0" borderId="0" xfId="0" applyAlignment="1" applyProtection="1">
      <alignment horizontal="center"/>
      <protection locked="0"/>
    </xf>
    <xf numFmtId="164" fontId="23" fillId="0" borderId="0" xfId="0" applyFont="1" applyAlignment="1">
      <alignment horizontal="center"/>
    </xf>
    <xf numFmtId="164" fontId="8" fillId="0" borderId="35" xfId="0" applyFont="1" applyBorder="1" applyAlignment="1">
      <alignment horizontal="center"/>
    </xf>
    <xf numFmtId="164" fontId="8" fillId="0" borderId="33" xfId="0" applyFont="1" applyBorder="1" applyAlignment="1">
      <alignment horizontal="center"/>
    </xf>
    <xf numFmtId="164" fontId="8" fillId="0" borderId="38" xfId="0" applyFont="1" applyBorder="1" applyAlignment="1">
      <alignment horizontal="center"/>
    </xf>
    <xf numFmtId="164" fontId="8" fillId="0" borderId="0" xfId="0" applyFont="1" applyAlignment="1">
      <alignment vertical="top" wrapText="1"/>
    </xf>
    <xf numFmtId="164" fontId="12" fillId="0" borderId="0" xfId="0" applyFont="1" applyAlignment="1">
      <alignment vertical="top" wrapText="1"/>
    </xf>
    <xf numFmtId="164" fontId="26" fillId="0" borderId="0" xfId="0" applyFont="1" applyAlignment="1">
      <alignment wrapText="1"/>
    </xf>
    <xf numFmtId="164" fontId="13" fillId="0" borderId="0" xfId="0" applyFont="1" applyAlignment="1">
      <alignment wrapText="1"/>
    </xf>
    <xf numFmtId="164" fontId="25" fillId="0" borderId="0" xfId="7" applyAlignment="1">
      <alignment wrapText="1"/>
    </xf>
    <xf numFmtId="164" fontId="8" fillId="0" borderId="63" xfId="0" applyFont="1" applyBorder="1" applyAlignment="1">
      <alignment wrapText="1"/>
    </xf>
    <xf numFmtId="164" fontId="8" fillId="0" borderId="0" xfId="0" applyFont="1" applyAlignment="1">
      <alignment wrapText="1"/>
    </xf>
    <xf numFmtId="164" fontId="8" fillId="0" borderId="64" xfId="0" applyFont="1" applyBorder="1" applyAlignment="1">
      <alignment wrapText="1"/>
    </xf>
    <xf numFmtId="164" fontId="8" fillId="0" borderId="65" xfId="0" applyFont="1" applyBorder="1" applyAlignment="1">
      <alignment wrapText="1"/>
    </xf>
    <xf numFmtId="164" fontId="8" fillId="0" borderId="56" xfId="0" applyFont="1" applyBorder="1" applyAlignment="1">
      <alignment wrapText="1"/>
    </xf>
    <xf numFmtId="164" fontId="8" fillId="0" borderId="66" xfId="0" applyFont="1" applyBorder="1" applyAlignment="1">
      <alignment wrapText="1"/>
    </xf>
    <xf numFmtId="164" fontId="13" fillId="0" borderId="67" xfId="0" applyFont="1" applyBorder="1" applyAlignment="1">
      <alignment wrapText="1"/>
    </xf>
    <xf numFmtId="164" fontId="13" fillId="0" borderId="68" xfId="0" applyFont="1" applyBorder="1" applyAlignment="1">
      <alignment wrapText="1"/>
    </xf>
    <xf numFmtId="164" fontId="13" fillId="0" borderId="69" xfId="0" applyFont="1" applyBorder="1" applyAlignment="1">
      <alignment wrapText="1"/>
    </xf>
    <xf numFmtId="164" fontId="56" fillId="0" borderId="0" xfId="0" applyFont="1" applyAlignment="1">
      <alignment wrapText="1"/>
    </xf>
    <xf numFmtId="164" fontId="54" fillId="0" borderId="0" xfId="7" applyFont="1" applyFill="1" applyAlignment="1">
      <alignment wrapText="1"/>
    </xf>
    <xf numFmtId="164" fontId="55" fillId="0" borderId="0" xfId="0" applyFont="1" applyAlignment="1">
      <alignment wrapText="1"/>
    </xf>
    <xf numFmtId="164" fontId="23" fillId="0" borderId="0" xfId="0" applyFont="1" applyAlignment="1">
      <alignment wrapText="1"/>
    </xf>
    <xf numFmtId="164" fontId="30" fillId="0" borderId="0" xfId="0" applyFont="1" applyAlignment="1" applyProtection="1">
      <alignment horizontal="center"/>
      <protection locked="0"/>
    </xf>
    <xf numFmtId="164" fontId="28" fillId="2" borderId="0" xfId="0" applyFont="1" applyFill="1" applyAlignment="1" applyProtection="1">
      <alignment horizontal="center"/>
      <protection locked="0"/>
    </xf>
    <xf numFmtId="164" fontId="29" fillId="2" borderId="0" xfId="0" applyFont="1" applyFill="1" applyAlignment="1" applyProtection="1">
      <alignment horizontal="center"/>
      <protection locked="0"/>
    </xf>
    <xf numFmtId="164" fontId="37" fillId="0" borderId="0" xfId="0" applyFont="1" applyAlignment="1">
      <alignment horizontal="center"/>
    </xf>
    <xf numFmtId="164" fontId="38" fillId="0" borderId="0" xfId="0" applyFont="1" applyAlignment="1">
      <alignment horizontal="center"/>
    </xf>
    <xf numFmtId="164" fontId="35" fillId="0" borderId="0" xfId="0" applyFont="1" applyAlignment="1" applyProtection="1">
      <alignment horizontal="center"/>
      <protection locked="0"/>
    </xf>
    <xf numFmtId="164" fontId="36" fillId="0" borderId="0" xfId="0" applyFont="1" applyAlignment="1" applyProtection="1">
      <alignment horizontal="center"/>
      <protection locked="0"/>
    </xf>
    <xf numFmtId="164" fontId="15" fillId="0" borderId="0" xfId="0" applyFont="1" applyAlignment="1">
      <alignment horizontal="center"/>
    </xf>
    <xf numFmtId="164" fontId="10" fillId="0" borderId="0" xfId="0" applyFont="1" applyAlignment="1" applyProtection="1">
      <alignment vertical="center" wrapText="1"/>
      <protection locked="0"/>
    </xf>
    <xf numFmtId="164" fontId="11" fillId="0" borderId="0" xfId="0" applyFont="1" applyAlignment="1">
      <alignment horizontal="center"/>
    </xf>
    <xf numFmtId="164" fontId="14" fillId="0" borderId="0" xfId="0" applyFont="1" applyAlignment="1">
      <alignment horizontal="center"/>
    </xf>
    <xf numFmtId="164" fontId="9" fillId="2" borderId="0" xfId="0" applyFont="1" applyFill="1" applyAlignment="1" applyProtection="1">
      <alignment wrapText="1"/>
      <protection locked="0"/>
    </xf>
    <xf numFmtId="164" fontId="0" fillId="2" borderId="0" xfId="0" applyFill="1" applyAlignment="1" applyProtection="1">
      <alignment wrapText="1"/>
      <protection locked="0"/>
    </xf>
    <xf numFmtId="164" fontId="31" fillId="0" borderId="0" xfId="0" applyFont="1" applyAlignment="1">
      <alignment horizontal="center"/>
    </xf>
    <xf numFmtId="164" fontId="32" fillId="0" borderId="0" xfId="0" applyFont="1" applyAlignment="1">
      <alignment horizontal="center"/>
    </xf>
    <xf numFmtId="0" fontId="45" fillId="0" borderId="0" xfId="14" applyFont="1" applyAlignment="1">
      <alignment horizontal="left" vertical="center" wrapText="1"/>
    </xf>
    <xf numFmtId="0" fontId="41" fillId="0" borderId="35" xfId="15" applyNumberFormat="1" applyFont="1" applyFill="1" applyBorder="1" applyAlignment="1" applyProtection="1">
      <alignment horizontal="left"/>
      <protection locked="0"/>
    </xf>
    <xf numFmtId="0" fontId="41" fillId="0" borderId="38" xfId="15" applyNumberFormat="1" applyFont="1" applyFill="1" applyBorder="1" applyAlignment="1" applyProtection="1">
      <alignment horizontal="left"/>
      <protection locked="0"/>
    </xf>
    <xf numFmtId="0" fontId="47" fillId="0" borderId="0" xfId="14" applyFont="1" applyAlignment="1">
      <alignment horizontal="left"/>
    </xf>
    <xf numFmtId="0" fontId="21" fillId="0" borderId="0" xfId="6" applyFont="1" applyAlignment="1" applyProtection="1">
      <alignment horizontal="center"/>
      <protection locked="0"/>
    </xf>
    <xf numFmtId="164" fontId="8" fillId="0" borderId="0" xfId="0" applyFont="1" applyAlignment="1">
      <alignment horizontal="left" wrapText="1"/>
    </xf>
    <xf numFmtId="164" fontId="0" fillId="0" borderId="0" xfId="0" applyAlignment="1">
      <alignment wrapText="1"/>
    </xf>
    <xf numFmtId="164" fontId="13" fillId="0" borderId="0" xfId="0" applyFont="1" applyAlignment="1">
      <alignment horizontal="center"/>
    </xf>
    <xf numFmtId="165" fontId="58" fillId="0" borderId="0" xfId="15" applyNumberFormat="1" applyFont="1"/>
    <xf numFmtId="164" fontId="59" fillId="0" borderId="0" xfId="7" applyFont="1" applyFill="1" applyAlignment="1">
      <alignment wrapText="1"/>
    </xf>
    <xf numFmtId="164" fontId="23" fillId="0" borderId="0" xfId="0" applyFont="1" applyAlignment="1" applyProtection="1">
      <protection locked="0"/>
    </xf>
    <xf numFmtId="0" fontId="47" fillId="0" borderId="0" xfId="14" applyFont="1" applyAlignment="1"/>
    <xf numFmtId="164" fontId="55" fillId="0" borderId="0" xfId="0" applyFont="1" applyAlignment="1"/>
    <xf numFmtId="164" fontId="15" fillId="0" borderId="0" xfId="0" applyFont="1" applyAlignment="1" applyProtection="1">
      <protection locked="0"/>
    </xf>
    <xf numFmtId="164" fontId="16" fillId="0" borderId="0" xfId="0" applyFont="1" applyAlignment="1" applyProtection="1">
      <protection locked="0"/>
    </xf>
    <xf numFmtId="164" fontId="10" fillId="0" borderId="0" xfId="0" applyFont="1" applyAlignment="1" applyProtection="1">
      <protection locked="0"/>
    </xf>
    <xf numFmtId="164" fontId="0" fillId="0" borderId="0" xfId="0" applyAlignment="1" applyProtection="1">
      <protection locked="0"/>
    </xf>
  </cellXfs>
  <cellStyles count="18">
    <cellStyle name="Comma" xfId="4" builtinId="3"/>
    <cellStyle name="Comma 2" xfId="9" xr:uid="{AC578370-792F-4401-B3CE-154944CF8C05}"/>
    <cellStyle name="Comma 3" xfId="12" xr:uid="{FB207A16-D185-411A-927D-BFAA94D60085}"/>
    <cellStyle name="Comma 4" xfId="15" xr:uid="{404FE4F0-4F2B-4A45-B41E-08F7193F4C74}"/>
    <cellStyle name="Currency" xfId="1" builtinId="4"/>
    <cellStyle name="F2 - Style1" xfId="2" xr:uid="{00000000-0005-0000-0000-000001000000}"/>
    <cellStyle name="F5 - Style2" xfId="3" xr:uid="{00000000-0005-0000-0000-000002000000}"/>
    <cellStyle name="Hyperlink" xfId="7" builtinId="8"/>
    <cellStyle name="Normal" xfId="0" builtinId="0"/>
    <cellStyle name="Normal 10" xfId="6" xr:uid="{43E963D7-7B7E-4493-B489-DBF0A0760573}"/>
    <cellStyle name="Normal 2" xfId="8" xr:uid="{B49F1077-0CEE-4982-8825-A381A1C46CDA}"/>
    <cellStyle name="Normal 3" xfId="11" xr:uid="{6F231CA7-A069-4D04-9EC0-3CCBA332C8A7}"/>
    <cellStyle name="Normal 4" xfId="14" xr:uid="{33B98F47-A395-4B87-BBB6-38F7CC078241}"/>
    <cellStyle name="Percent" xfId="5" builtinId="5"/>
    <cellStyle name="Percent 2" xfId="10" xr:uid="{4C1EC522-4A92-4515-BB9B-C84EB505FC47}"/>
    <cellStyle name="Percent 3" xfId="13" xr:uid="{D26FE6D7-BA63-4F1A-BD0A-D4B0188D9688}"/>
    <cellStyle name="Percent 4" xfId="16" xr:uid="{8360B623-E025-4C44-A8C4-8F8619FF38F1}"/>
    <cellStyle name="Text Snip" xfId="17" xr:uid="{42EBB050-58A5-4885-9EC6-5F9AD4EEEB0D}"/>
  </cellStyles>
  <dxfs count="239">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3.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600" b="1">
                <a:solidFill>
                  <a:sysClr val="windowText" lastClr="000000"/>
                </a:solidFill>
                <a:latin typeface="Arial" panose="020B0604020202020204" pitchFamily="34" charset="0"/>
                <a:cs typeface="Arial" panose="020B0604020202020204" pitchFamily="34" charset="0"/>
              </a:rPr>
              <a:t>General</a:t>
            </a:r>
            <a:r>
              <a:rPr lang="en-US" sz="1600" b="1" baseline="0">
                <a:solidFill>
                  <a:sysClr val="windowText" lastClr="000000"/>
                </a:solidFill>
                <a:latin typeface="Arial" panose="020B0604020202020204" pitchFamily="34" charset="0"/>
                <a:cs typeface="Arial" panose="020B0604020202020204" pitchFamily="34" charset="0"/>
              </a:rPr>
              <a:t> Fund Appropriation Allocation</a:t>
            </a:r>
            <a:endParaRPr lang="en-US" sz="1600" b="1">
              <a:solidFill>
                <a:sysClr val="windowText" lastClr="000000"/>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3675004719748614E-2"/>
          <c:y val="0.27536853393917565"/>
          <c:w val="0.47113961841562296"/>
          <c:h val="0.60640486351077216"/>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954C-4814-AF42-03D8FA642A3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954C-4814-AF42-03D8FA642A3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954C-4814-AF42-03D8FA642A37}"/>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954C-4814-AF42-03D8FA642A37}"/>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954C-4814-AF42-03D8FA642A37}"/>
              </c:ext>
            </c:extLst>
          </c:dPt>
          <c:dPt>
            <c:idx val="5"/>
            <c:bubble3D val="0"/>
            <c:spPr>
              <a:solidFill>
                <a:schemeClr val="accent6"/>
              </a:solidFill>
              <a:ln w="25400">
                <a:solidFill>
                  <a:schemeClr val="lt1"/>
                </a:solidFill>
              </a:ln>
              <a:effectLst/>
              <a:sp3d contourW="25400">
                <a:contourClr>
                  <a:schemeClr val="lt1"/>
                </a:contourClr>
              </a:sp3d>
            </c:spPr>
            <c:extLst>
              <c:ext xmlns:c16="http://schemas.microsoft.com/office/drawing/2014/chart" uri="{C3380CC4-5D6E-409C-BE32-E72D297353CC}">
                <c16:uniqueId val="{0000000B-954C-4814-AF42-03D8FA642A37}"/>
              </c:ext>
            </c:extLst>
          </c:dPt>
          <c:dPt>
            <c:idx val="6"/>
            <c:bubble3D val="0"/>
            <c:spPr>
              <a:solidFill>
                <a:schemeClr val="accent1">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954C-4814-AF42-03D8FA642A37}"/>
              </c:ext>
            </c:extLst>
          </c:dPt>
          <c:dPt>
            <c:idx val="7"/>
            <c:bubble3D val="0"/>
            <c:spPr>
              <a:solidFill>
                <a:schemeClr val="accent2">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954C-4814-AF42-03D8FA642A37}"/>
              </c:ext>
            </c:extLst>
          </c:dPt>
          <c:dPt>
            <c:idx val="8"/>
            <c:bubble3D val="0"/>
            <c:spPr>
              <a:solidFill>
                <a:schemeClr val="accent3">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954C-4814-AF42-03D8FA642A37}"/>
              </c:ext>
            </c:extLst>
          </c:dPt>
          <c:dPt>
            <c:idx val="9"/>
            <c:bubble3D val="0"/>
            <c:spPr>
              <a:solidFill>
                <a:schemeClr val="accent4">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954C-4814-AF42-03D8FA642A37}"/>
              </c:ext>
            </c:extLst>
          </c:dPt>
          <c:dPt>
            <c:idx val="10"/>
            <c:bubble3D val="0"/>
            <c:spPr>
              <a:solidFill>
                <a:schemeClr val="accent5">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954C-4814-AF42-03D8FA642A37}"/>
              </c:ext>
            </c:extLst>
          </c:dPt>
          <c:dPt>
            <c:idx val="11"/>
            <c:bubble3D val="0"/>
            <c:spPr>
              <a:solidFill>
                <a:schemeClr val="accent6">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7-954C-4814-AF42-03D8FA642A37}"/>
              </c:ext>
            </c:extLst>
          </c:dPt>
          <c:cat>
            <c:numRef>
              <c:f>'Budget Charts'!$K$26:$K$37</c:f>
              <c:numCache>
                <c:formatCode>General</c:formatCode>
                <c:ptCount val="8"/>
                <c:pt idx="0">
                  <c:v>0</c:v>
                </c:pt>
                <c:pt idx="1">
                  <c:v>0</c:v>
                </c:pt>
                <c:pt idx="2">
                  <c:v>0</c:v>
                </c:pt>
                <c:pt idx="3">
                  <c:v>0</c:v>
                </c:pt>
                <c:pt idx="4">
                  <c:v>0</c:v>
                </c:pt>
                <c:pt idx="5">
                  <c:v>0</c:v>
                </c:pt>
                <c:pt idx="6">
                  <c:v>0</c:v>
                </c:pt>
                <c:pt idx="7">
                  <c:v>0</c:v>
                </c:pt>
              </c:numCache>
            </c:numRef>
          </c:cat>
          <c:val>
            <c:numRef>
              <c:f>'Budget Charts'!$L$26:$L$37</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18-954C-4814-AF42-03D8FA642A37}"/>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48903476141458918"/>
          <c:y val="0.20808547865416097"/>
          <c:w val="0.49805159964736612"/>
          <c:h val="0.6657962766366351"/>
        </c:manualLayout>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204786</xdr:colOff>
      <xdr:row>0</xdr:row>
      <xdr:rowOff>0</xdr:rowOff>
    </xdr:from>
    <xdr:to>
      <xdr:col>5</xdr:col>
      <xdr:colOff>695325</xdr:colOff>
      <xdr:row>21</xdr:row>
      <xdr:rowOff>66674</xdr:rowOff>
    </xdr:to>
    <xdr:graphicFrame macro="">
      <xdr:nvGraphicFramePr>
        <xdr:cNvPr id="17" name="Chart 16" descr="Formulas to calculate General Fund Appropriation percentages.">
          <a:extLst>
            <a:ext uri="{FF2B5EF4-FFF2-40B4-BE49-F238E27FC236}">
              <a16:creationId xmlns:a16="http://schemas.microsoft.com/office/drawing/2014/main" id="{500D153F-1256-44C6-A228-C96658853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daco.org/image/cache/2026_Instructions_for_Cap_Calculation_Worksheet_wiith_Notes_and_Definitions.pdf" TargetMode="External"/><Relationship Id="rId2" Type="http://schemas.openxmlformats.org/officeDocument/2006/relationships/hyperlink" Target="https://www.tax.nd.gov/local-government/state-board-equalization" TargetMode="External"/><Relationship Id="rId1" Type="http://schemas.openxmlformats.org/officeDocument/2006/relationships/hyperlink" Target="https://www.tax.nd.gov/local-government/state-board-equalization"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ndaco.org/publications/cap-worksheet-and-instructions/"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ndaco.org/publications/cap-worksheet-and-instructions/"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daco.org/publications/cap-worksheet-and-instruction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printerSettings" Target="../printerSettings/printerSettings47.bin"/><Relationship Id="rId1" Type="http://schemas.openxmlformats.org/officeDocument/2006/relationships/hyperlink" Target="https://www.legis.nd.gov/constit/a10.pdf" TargetMode="External"/><Relationship Id="rId4" Type="http://schemas.openxmlformats.org/officeDocument/2006/relationships/comments" Target="../comments34.xml"/></Relationships>
</file>

<file path=xl/worksheets/_rels/sheet48.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printerSettings" Target="../printerSettings/printerSettings49.bin"/><Relationship Id="rId1" Type="http://schemas.openxmlformats.org/officeDocument/2006/relationships/hyperlink" Target="https://www.legis.nd.gov/constit/a10.pdf" TargetMode="External"/><Relationship Id="rId4" Type="http://schemas.openxmlformats.org/officeDocument/2006/relationships/comments" Target="../comments36.xml"/></Relationships>
</file>

<file path=xl/worksheets/_rels/sheet50.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printerSettings" Target="../printerSettings/printerSettings51.bin"/><Relationship Id="rId1" Type="http://schemas.openxmlformats.org/officeDocument/2006/relationships/hyperlink" Target="https://www.legis.nd.gov/constit/a10.pdf" TargetMode="External"/><Relationship Id="rId4" Type="http://schemas.openxmlformats.org/officeDocument/2006/relationships/comments" Target="../comments38.xml"/></Relationships>
</file>

<file path=xl/worksheets/_rels/sheet52.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printerSettings" Target="../printerSettings/printerSettings53.bin"/><Relationship Id="rId1" Type="http://schemas.openxmlformats.org/officeDocument/2006/relationships/hyperlink" Target="https://www.legis.nd.gov/constit/a10.pdf" TargetMode="External"/><Relationship Id="rId4" Type="http://schemas.openxmlformats.org/officeDocument/2006/relationships/comments" Target="../comments40.xml"/></Relationships>
</file>

<file path=xl/worksheets/_rels/sheet54.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printerSettings" Target="../printerSettings/printerSettings55.bin"/><Relationship Id="rId1" Type="http://schemas.openxmlformats.org/officeDocument/2006/relationships/hyperlink" Target="https://www.legis.nd.gov/constit/a10.pdf" TargetMode="External"/><Relationship Id="rId4" Type="http://schemas.openxmlformats.org/officeDocument/2006/relationships/comments" Target="../comments42.xml"/></Relationships>
</file>

<file path=xl/worksheets/_rels/sheet56.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printerSettings" Target="../printerSettings/printerSettings57.bin"/><Relationship Id="rId1" Type="http://schemas.openxmlformats.org/officeDocument/2006/relationships/hyperlink" Target="https://www.legis.nd.gov/constit/a10.pdf" TargetMode="External"/><Relationship Id="rId4" Type="http://schemas.openxmlformats.org/officeDocument/2006/relationships/comments" Target="../comments44.xml"/></Relationships>
</file>

<file path=xl/worksheets/_rels/sheet58.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printerSettings" Target="../printerSettings/printerSettings59.bin"/><Relationship Id="rId1" Type="http://schemas.openxmlformats.org/officeDocument/2006/relationships/hyperlink" Target="https://www.legis.nd.gov/constit/a10.pdf" TargetMode="External"/><Relationship Id="rId4" Type="http://schemas.openxmlformats.org/officeDocument/2006/relationships/comments" Target="../comments46.xml"/></Relationships>
</file>

<file path=xl/worksheets/_rels/sheet60.xml.rels><?xml version="1.0" encoding="UTF-8" standalone="yes"?>
<Relationships xmlns="http://schemas.openxmlformats.org/package/2006/relationships"><Relationship Id="rId3" Type="http://schemas.openxmlformats.org/officeDocument/2006/relationships/comments" Target="../comments47.xml"/><Relationship Id="rId2" Type="http://schemas.openxmlformats.org/officeDocument/2006/relationships/vmlDrawing" Target="../drawings/vmlDrawing47.v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printerSettings" Target="../printerSettings/printerSettings61.bin"/><Relationship Id="rId1" Type="http://schemas.openxmlformats.org/officeDocument/2006/relationships/hyperlink" Target="https://www.legis.nd.gov/constit/a10.pdf" TargetMode="External"/><Relationship Id="rId4" Type="http://schemas.openxmlformats.org/officeDocument/2006/relationships/comments" Target="../comments48.xml"/></Relationships>
</file>

<file path=xl/worksheets/_rels/sheet62.xml.rels><?xml version="1.0" encoding="UTF-8" standalone="yes"?>
<Relationships xmlns="http://schemas.openxmlformats.org/package/2006/relationships"><Relationship Id="rId3" Type="http://schemas.openxmlformats.org/officeDocument/2006/relationships/comments" Target="../comments49.xml"/><Relationship Id="rId2" Type="http://schemas.openxmlformats.org/officeDocument/2006/relationships/vmlDrawing" Target="../drawings/vmlDrawing49.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printerSettings" Target="../printerSettings/printerSettings63.bin"/><Relationship Id="rId1" Type="http://schemas.openxmlformats.org/officeDocument/2006/relationships/hyperlink" Target="https://www.legis.nd.gov/constit/a10.pdf" TargetMode="External"/><Relationship Id="rId4" Type="http://schemas.openxmlformats.org/officeDocument/2006/relationships/comments" Target="../comments50.xml"/></Relationships>
</file>

<file path=xl/worksheets/_rels/sheet64.xml.rels><?xml version="1.0" encoding="UTF-8" standalone="yes"?>
<Relationships xmlns="http://schemas.openxmlformats.org/package/2006/relationships"><Relationship Id="rId3" Type="http://schemas.openxmlformats.org/officeDocument/2006/relationships/comments" Target="../comments51.xml"/><Relationship Id="rId2" Type="http://schemas.openxmlformats.org/officeDocument/2006/relationships/vmlDrawing" Target="../drawings/vmlDrawing51.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printerSettings" Target="../printerSettings/printerSettings65.bin"/><Relationship Id="rId1" Type="http://schemas.openxmlformats.org/officeDocument/2006/relationships/hyperlink" Target="https://www.legis.nd.gov/constit/a10.pdf" TargetMode="External"/><Relationship Id="rId4" Type="http://schemas.openxmlformats.org/officeDocument/2006/relationships/comments" Target="../comments52.xml"/></Relationships>
</file>

<file path=xl/worksheets/_rels/sheet66.xml.rels><?xml version="1.0" encoding="UTF-8" standalone="yes"?>
<Relationships xmlns="http://schemas.openxmlformats.org/package/2006/relationships"><Relationship Id="rId3" Type="http://schemas.openxmlformats.org/officeDocument/2006/relationships/comments" Target="../comments53.xml"/><Relationship Id="rId2" Type="http://schemas.openxmlformats.org/officeDocument/2006/relationships/vmlDrawing" Target="../drawings/vmlDrawing53.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54.xml"/><Relationship Id="rId2" Type="http://schemas.openxmlformats.org/officeDocument/2006/relationships/vmlDrawing" Target="../drawings/vmlDrawing54.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55.xml"/><Relationship Id="rId2" Type="http://schemas.openxmlformats.org/officeDocument/2006/relationships/vmlDrawing" Target="../drawings/vmlDrawing55.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omments" Target="../comments56.xml"/><Relationship Id="rId2" Type="http://schemas.openxmlformats.org/officeDocument/2006/relationships/vmlDrawing" Target="../drawings/vmlDrawing56.v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57.xml"/><Relationship Id="rId2" Type="http://schemas.openxmlformats.org/officeDocument/2006/relationships/vmlDrawing" Target="../drawings/vmlDrawing57.v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58.xml"/><Relationship Id="rId2" Type="http://schemas.openxmlformats.org/officeDocument/2006/relationships/vmlDrawing" Target="../drawings/vmlDrawing58.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59.xml"/><Relationship Id="rId2" Type="http://schemas.openxmlformats.org/officeDocument/2006/relationships/vmlDrawing" Target="../drawings/vmlDrawing59.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60.xml"/><Relationship Id="rId2" Type="http://schemas.openxmlformats.org/officeDocument/2006/relationships/vmlDrawing" Target="../drawings/vmlDrawing60.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61.xml"/><Relationship Id="rId2" Type="http://schemas.openxmlformats.org/officeDocument/2006/relationships/vmlDrawing" Target="../drawings/vmlDrawing61.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62.xml"/><Relationship Id="rId2" Type="http://schemas.openxmlformats.org/officeDocument/2006/relationships/vmlDrawing" Target="../drawings/vmlDrawing62.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63.xml"/><Relationship Id="rId2" Type="http://schemas.openxmlformats.org/officeDocument/2006/relationships/vmlDrawing" Target="../drawings/vmlDrawing63.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64.xml"/><Relationship Id="rId2" Type="http://schemas.openxmlformats.org/officeDocument/2006/relationships/vmlDrawing" Target="../drawings/vmlDrawing64.v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comments" Target="../comments65.xml"/><Relationship Id="rId2" Type="http://schemas.openxmlformats.org/officeDocument/2006/relationships/vmlDrawing" Target="../drawings/vmlDrawing65.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66.xml"/><Relationship Id="rId2" Type="http://schemas.openxmlformats.org/officeDocument/2006/relationships/vmlDrawing" Target="../drawings/vmlDrawing66.v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67.xml"/><Relationship Id="rId2" Type="http://schemas.openxmlformats.org/officeDocument/2006/relationships/vmlDrawing" Target="../drawings/vmlDrawing67.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comments" Target="../comments68.xml"/><Relationship Id="rId2" Type="http://schemas.openxmlformats.org/officeDocument/2006/relationships/vmlDrawing" Target="../drawings/vmlDrawing68.v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69.xml"/><Relationship Id="rId2" Type="http://schemas.openxmlformats.org/officeDocument/2006/relationships/vmlDrawing" Target="../drawings/vmlDrawing69.v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70.xml"/><Relationship Id="rId2" Type="http://schemas.openxmlformats.org/officeDocument/2006/relationships/vmlDrawing" Target="../drawings/vmlDrawing70.v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comments" Target="../comments71.xml"/><Relationship Id="rId2" Type="http://schemas.openxmlformats.org/officeDocument/2006/relationships/vmlDrawing" Target="../drawings/vmlDrawing71.v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72.xml"/><Relationship Id="rId2" Type="http://schemas.openxmlformats.org/officeDocument/2006/relationships/vmlDrawing" Target="../drawings/vmlDrawing72.v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comments" Target="../comments73.xml"/><Relationship Id="rId2" Type="http://schemas.openxmlformats.org/officeDocument/2006/relationships/vmlDrawing" Target="../drawings/vmlDrawing73.v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comments" Target="../comments74.xml"/><Relationship Id="rId2" Type="http://schemas.openxmlformats.org/officeDocument/2006/relationships/vmlDrawing" Target="../drawings/vmlDrawing74.v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75.xml"/><Relationship Id="rId2" Type="http://schemas.openxmlformats.org/officeDocument/2006/relationships/vmlDrawing" Target="../drawings/vmlDrawing75.v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comments" Target="../comments76.xml"/><Relationship Id="rId2" Type="http://schemas.openxmlformats.org/officeDocument/2006/relationships/vmlDrawing" Target="../drawings/vmlDrawing76.v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comments" Target="../comments77.xml"/><Relationship Id="rId2" Type="http://schemas.openxmlformats.org/officeDocument/2006/relationships/vmlDrawing" Target="../drawings/vmlDrawing77.v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3" Type="http://schemas.openxmlformats.org/officeDocument/2006/relationships/comments" Target="../comments78.xml"/><Relationship Id="rId2" Type="http://schemas.openxmlformats.org/officeDocument/2006/relationships/vmlDrawing" Target="../drawings/vmlDrawing78.v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3" Type="http://schemas.openxmlformats.org/officeDocument/2006/relationships/comments" Target="../comments79.xml"/><Relationship Id="rId2" Type="http://schemas.openxmlformats.org/officeDocument/2006/relationships/vmlDrawing" Target="../drawings/vmlDrawing79.v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comments" Target="../comments80.xml"/><Relationship Id="rId2" Type="http://schemas.openxmlformats.org/officeDocument/2006/relationships/vmlDrawing" Target="../drawings/vmlDrawing80.v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3" Type="http://schemas.openxmlformats.org/officeDocument/2006/relationships/comments" Target="../comments81.xml"/><Relationship Id="rId2" Type="http://schemas.openxmlformats.org/officeDocument/2006/relationships/vmlDrawing" Target="../drawings/vmlDrawing81.v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3" Type="http://schemas.openxmlformats.org/officeDocument/2006/relationships/comments" Target="../comments82.xml"/><Relationship Id="rId2" Type="http://schemas.openxmlformats.org/officeDocument/2006/relationships/vmlDrawing" Target="../drawings/vmlDrawing82.v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3" Type="http://schemas.openxmlformats.org/officeDocument/2006/relationships/comments" Target="../comments83.xml"/><Relationship Id="rId2" Type="http://schemas.openxmlformats.org/officeDocument/2006/relationships/vmlDrawing" Target="../drawings/vmlDrawing83.vml"/><Relationship Id="rId1" Type="http://schemas.openxmlformats.org/officeDocument/2006/relationships/printerSettings" Target="../printerSettings/printerSettings1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C2BD-F9BA-4C4F-A15C-229BB8586C81}">
  <sheetPr>
    <pageSetUpPr fitToPage="1"/>
  </sheetPr>
  <dimension ref="A1:J64"/>
  <sheetViews>
    <sheetView showGridLines="0" zoomScale="130" zoomScaleNormal="130" workbookViewId="0">
      <selection activeCell="L32" sqref="L32"/>
    </sheetView>
  </sheetViews>
  <sheetFormatPr defaultRowHeight="15.75" x14ac:dyDescent="0.25"/>
  <cols>
    <col min="10" max="10" width="9.77734375" customWidth="1"/>
  </cols>
  <sheetData>
    <row r="1" spans="1:10" x14ac:dyDescent="0.25">
      <c r="J1" s="10"/>
    </row>
    <row r="2" spans="1:10" x14ac:dyDescent="0.25">
      <c r="A2" s="16" t="s">
        <v>126</v>
      </c>
      <c r="B2" s="10"/>
      <c r="C2" s="10"/>
      <c r="D2" s="10"/>
      <c r="E2" s="10"/>
      <c r="F2" s="10"/>
      <c r="G2" s="10"/>
      <c r="H2" s="10"/>
      <c r="I2" s="10"/>
      <c r="J2" s="10"/>
    </row>
    <row r="3" spans="1:10" x14ac:dyDescent="0.25">
      <c r="A3" s="10"/>
      <c r="B3" s="10"/>
      <c r="C3" s="10"/>
      <c r="D3" s="10"/>
      <c r="E3" s="10"/>
      <c r="F3" s="10"/>
      <c r="G3" s="10"/>
      <c r="H3" s="10"/>
      <c r="I3" s="10"/>
      <c r="J3" s="10"/>
    </row>
    <row r="4" spans="1:10" x14ac:dyDescent="0.25">
      <c r="A4" s="359" t="s">
        <v>138</v>
      </c>
      <c r="B4" s="359"/>
      <c r="C4" s="359"/>
      <c r="D4" s="359"/>
      <c r="E4" s="359"/>
      <c r="F4" s="359"/>
      <c r="G4" s="359"/>
      <c r="H4" s="359"/>
      <c r="I4" s="359"/>
      <c r="J4" s="359"/>
    </row>
    <row r="5" spans="1:10" x14ac:dyDescent="0.25">
      <c r="A5" s="359"/>
      <c r="B5" s="359"/>
      <c r="C5" s="359"/>
      <c r="D5" s="359"/>
      <c r="E5" s="359"/>
      <c r="F5" s="359"/>
      <c r="G5" s="359"/>
      <c r="H5" s="359"/>
      <c r="I5" s="359"/>
      <c r="J5" s="359"/>
    </row>
    <row r="6" spans="1:10" x14ac:dyDescent="0.25">
      <c r="A6" s="359"/>
      <c r="B6" s="359"/>
      <c r="C6" s="359"/>
      <c r="D6" s="359"/>
      <c r="E6" s="359"/>
      <c r="F6" s="359"/>
      <c r="G6" s="359"/>
      <c r="H6" s="359"/>
      <c r="I6" s="359"/>
      <c r="J6" s="359"/>
    </row>
    <row r="7" spans="1:10" x14ac:dyDescent="0.25">
      <c r="A7" s="359"/>
      <c r="B7" s="359"/>
      <c r="C7" s="359"/>
      <c r="D7" s="359"/>
      <c r="E7" s="359"/>
      <c r="F7" s="359"/>
      <c r="G7" s="359"/>
      <c r="H7" s="359"/>
      <c r="I7" s="359"/>
      <c r="J7" s="359"/>
    </row>
    <row r="8" spans="1:10" x14ac:dyDescent="0.25">
      <c r="A8" s="359"/>
      <c r="B8" s="359"/>
      <c r="C8" s="359"/>
      <c r="D8" s="359"/>
      <c r="E8" s="359"/>
      <c r="F8" s="359"/>
      <c r="G8" s="359"/>
      <c r="H8" s="359"/>
      <c r="I8" s="359"/>
      <c r="J8" s="359"/>
    </row>
    <row r="9" spans="1:10" x14ac:dyDescent="0.25">
      <c r="A9" s="359"/>
      <c r="B9" s="359"/>
      <c r="C9" s="359"/>
      <c r="D9" s="359"/>
      <c r="E9" s="359"/>
      <c r="F9" s="359"/>
      <c r="G9" s="359"/>
      <c r="H9" s="359"/>
      <c r="I9" s="359"/>
      <c r="J9" s="359"/>
    </row>
    <row r="10" spans="1:10" x14ac:dyDescent="0.25">
      <c r="A10" s="359"/>
      <c r="B10" s="359"/>
      <c r="C10" s="359"/>
      <c r="D10" s="359"/>
      <c r="E10" s="359"/>
      <c r="F10" s="359"/>
      <c r="G10" s="359"/>
      <c r="H10" s="359"/>
      <c r="I10" s="359"/>
      <c r="J10" s="359"/>
    </row>
    <row r="11" spans="1:10" x14ac:dyDescent="0.25">
      <c r="A11" s="10"/>
      <c r="B11" s="10"/>
      <c r="C11" s="10"/>
      <c r="D11" s="10"/>
      <c r="E11" s="10"/>
      <c r="F11" s="10"/>
      <c r="G11" s="10"/>
      <c r="H11" s="10"/>
      <c r="I11" s="10"/>
      <c r="J11" s="10"/>
    </row>
    <row r="12" spans="1:10" x14ac:dyDescent="0.25">
      <c r="A12" s="359" t="s">
        <v>130</v>
      </c>
      <c r="B12" s="359"/>
      <c r="C12" s="359"/>
      <c r="D12" s="359"/>
      <c r="E12" s="359"/>
      <c r="F12" s="359"/>
      <c r="G12" s="359"/>
      <c r="H12" s="359"/>
      <c r="I12" s="359"/>
      <c r="J12" s="359"/>
    </row>
    <row r="13" spans="1:10" x14ac:dyDescent="0.25">
      <c r="A13" s="359"/>
      <c r="B13" s="359"/>
      <c r="C13" s="359"/>
      <c r="D13" s="359"/>
      <c r="E13" s="359"/>
      <c r="F13" s="359"/>
      <c r="G13" s="359"/>
      <c r="H13" s="359"/>
      <c r="I13" s="359"/>
      <c r="J13" s="359"/>
    </row>
    <row r="14" spans="1:10" x14ac:dyDescent="0.25">
      <c r="A14" s="132"/>
      <c r="B14" s="132"/>
      <c r="C14" s="132"/>
      <c r="D14" s="132"/>
      <c r="E14" s="132"/>
      <c r="F14" s="132"/>
      <c r="G14" s="132"/>
      <c r="H14" s="132"/>
      <c r="I14" s="132"/>
      <c r="J14" s="132"/>
    </row>
    <row r="15" spans="1:10" x14ac:dyDescent="0.25">
      <c r="A15" s="359" t="s">
        <v>717</v>
      </c>
      <c r="B15" s="359"/>
      <c r="C15" s="359"/>
      <c r="D15" s="359"/>
      <c r="E15" s="359"/>
      <c r="F15" s="359"/>
      <c r="G15" s="359"/>
      <c r="H15" s="359"/>
      <c r="I15" s="359"/>
      <c r="J15" s="359"/>
    </row>
    <row r="16" spans="1:10" x14ac:dyDescent="0.25">
      <c r="A16" s="359"/>
      <c r="B16" s="359"/>
      <c r="C16" s="359"/>
      <c r="D16" s="359"/>
      <c r="E16" s="359"/>
      <c r="F16" s="359"/>
      <c r="G16" s="359"/>
      <c r="H16" s="359"/>
      <c r="I16" s="359"/>
      <c r="J16" s="359"/>
    </row>
    <row r="17" spans="1:10" x14ac:dyDescent="0.25">
      <c r="A17" s="132"/>
      <c r="B17" s="132"/>
      <c r="C17" s="132"/>
      <c r="D17" s="132"/>
      <c r="E17" s="132"/>
      <c r="F17" s="132"/>
      <c r="G17" s="132"/>
      <c r="H17" s="132"/>
      <c r="I17" s="132"/>
      <c r="J17" s="132"/>
    </row>
    <row r="18" spans="1:10" x14ac:dyDescent="0.25">
      <c r="A18" s="360" t="s">
        <v>129</v>
      </c>
      <c r="B18" s="360"/>
      <c r="C18" s="360"/>
      <c r="D18" s="360"/>
      <c r="E18" s="360"/>
      <c r="F18" s="360"/>
      <c r="G18" s="360"/>
      <c r="H18" s="360"/>
      <c r="I18" s="360"/>
      <c r="J18" s="360"/>
    </row>
    <row r="19" spans="1:10" x14ac:dyDescent="0.25">
      <c r="A19" s="360"/>
      <c r="B19" s="360"/>
      <c r="C19" s="360"/>
      <c r="D19" s="360"/>
      <c r="E19" s="360"/>
      <c r="F19" s="360"/>
      <c r="G19" s="360"/>
      <c r="H19" s="360"/>
      <c r="I19" s="360"/>
      <c r="J19" s="360"/>
    </row>
    <row r="20" spans="1:10" x14ac:dyDescent="0.25">
      <c r="A20" s="10"/>
      <c r="B20" s="10"/>
      <c r="C20" s="10"/>
      <c r="D20" s="10"/>
      <c r="E20" s="10"/>
      <c r="F20" s="10"/>
      <c r="G20" s="10"/>
      <c r="H20" s="10"/>
      <c r="I20" s="10"/>
      <c r="J20" s="10"/>
    </row>
    <row r="21" spans="1:10" x14ac:dyDescent="0.25">
      <c r="A21" s="359" t="s">
        <v>123</v>
      </c>
      <c r="B21" s="359"/>
      <c r="C21" s="359"/>
      <c r="D21" s="359"/>
      <c r="E21" s="359"/>
      <c r="F21" s="359"/>
      <c r="G21" s="359"/>
      <c r="H21" s="359"/>
      <c r="I21" s="359"/>
      <c r="J21" s="359"/>
    </row>
    <row r="22" spans="1:10" x14ac:dyDescent="0.25">
      <c r="A22" s="359"/>
      <c r="B22" s="359"/>
      <c r="C22" s="359"/>
      <c r="D22" s="359"/>
      <c r="E22" s="359"/>
      <c r="F22" s="359"/>
      <c r="G22" s="359"/>
      <c r="H22" s="359"/>
      <c r="I22" s="359"/>
      <c r="J22" s="359"/>
    </row>
    <row r="23" spans="1:10" x14ac:dyDescent="0.25">
      <c r="A23" s="359"/>
      <c r="B23" s="359"/>
      <c r="C23" s="359"/>
      <c r="D23" s="359"/>
      <c r="E23" s="359"/>
      <c r="F23" s="359"/>
      <c r="G23" s="359"/>
      <c r="H23" s="359"/>
      <c r="I23" s="359"/>
      <c r="J23" s="359"/>
    </row>
    <row r="24" spans="1:10" x14ac:dyDescent="0.25">
      <c r="A24" s="359"/>
      <c r="B24" s="359"/>
      <c r="C24" s="359"/>
      <c r="D24" s="359"/>
      <c r="E24" s="359"/>
      <c r="F24" s="359"/>
      <c r="G24" s="359"/>
      <c r="H24" s="359"/>
      <c r="I24" s="359"/>
      <c r="J24" s="359"/>
    </row>
    <row r="25" spans="1:10" x14ac:dyDescent="0.25">
      <c r="A25" s="359"/>
      <c r="B25" s="359"/>
      <c r="C25" s="359"/>
      <c r="D25" s="359"/>
      <c r="E25" s="359"/>
      <c r="F25" s="359"/>
      <c r="G25" s="359"/>
      <c r="H25" s="359"/>
      <c r="I25" s="359"/>
      <c r="J25" s="359"/>
    </row>
    <row r="26" spans="1:10" ht="33" customHeight="1" x14ac:dyDescent="0.25">
      <c r="A26" s="359"/>
      <c r="B26" s="359"/>
      <c r="C26" s="359"/>
      <c r="D26" s="359"/>
      <c r="E26" s="359"/>
      <c r="F26" s="359"/>
      <c r="G26" s="359"/>
      <c r="H26" s="359"/>
      <c r="I26" s="359"/>
      <c r="J26" s="359"/>
    </row>
    <row r="27" spans="1:10" x14ac:dyDescent="0.25">
      <c r="A27" s="10"/>
      <c r="B27" s="10"/>
      <c r="C27" s="10"/>
      <c r="D27" s="10"/>
      <c r="E27" s="10"/>
      <c r="F27" s="10"/>
      <c r="G27" s="10"/>
      <c r="H27" s="10"/>
      <c r="I27" s="10"/>
      <c r="J27" s="10"/>
    </row>
    <row r="28" spans="1:10" x14ac:dyDescent="0.25">
      <c r="A28" s="359" t="s">
        <v>121</v>
      </c>
      <c r="B28" s="359"/>
      <c r="C28" s="359"/>
      <c r="D28" s="359"/>
      <c r="E28" s="359"/>
      <c r="F28" s="359"/>
      <c r="G28" s="359"/>
      <c r="H28" s="359"/>
      <c r="I28" s="359"/>
      <c r="J28" s="359"/>
    </row>
    <row r="29" spans="1:10" x14ac:dyDescent="0.25">
      <c r="A29" s="359"/>
      <c r="B29" s="359"/>
      <c r="C29" s="359"/>
      <c r="D29" s="359"/>
      <c r="E29" s="359"/>
      <c r="F29" s="359"/>
      <c r="G29" s="359"/>
      <c r="H29" s="359"/>
      <c r="I29" s="359"/>
      <c r="J29" s="359"/>
    </row>
    <row r="30" spans="1:10" x14ac:dyDescent="0.25">
      <c r="A30" s="359"/>
      <c r="B30" s="359"/>
      <c r="C30" s="359"/>
      <c r="D30" s="359"/>
      <c r="E30" s="359"/>
      <c r="F30" s="359"/>
      <c r="G30" s="359"/>
      <c r="H30" s="359"/>
      <c r="I30" s="359"/>
      <c r="J30" s="359"/>
    </row>
    <row r="31" spans="1:10" x14ac:dyDescent="0.25">
      <c r="A31" s="359"/>
      <c r="B31" s="359"/>
      <c r="C31" s="359"/>
      <c r="D31" s="359"/>
      <c r="E31" s="359"/>
      <c r="F31" s="359"/>
      <c r="G31" s="359"/>
      <c r="H31" s="359"/>
      <c r="I31" s="359"/>
      <c r="J31" s="359"/>
    </row>
    <row r="32" spans="1:10" x14ac:dyDescent="0.25">
      <c r="A32" s="359"/>
      <c r="B32" s="359"/>
      <c r="C32" s="359"/>
      <c r="D32" s="359"/>
      <c r="E32" s="359"/>
      <c r="F32" s="359"/>
      <c r="G32" s="359"/>
      <c r="H32" s="359"/>
      <c r="I32" s="359"/>
      <c r="J32" s="359"/>
    </row>
    <row r="33" spans="1:10" x14ac:dyDescent="0.25">
      <c r="A33" s="359"/>
      <c r="B33" s="359"/>
      <c r="C33" s="359"/>
      <c r="D33" s="359"/>
      <c r="E33" s="359"/>
      <c r="F33" s="359"/>
      <c r="G33" s="359"/>
      <c r="H33" s="359"/>
      <c r="I33" s="359"/>
      <c r="J33" s="359"/>
    </row>
    <row r="34" spans="1:10" x14ac:dyDescent="0.25">
      <c r="A34" s="359"/>
      <c r="B34" s="359"/>
      <c r="C34" s="359"/>
      <c r="D34" s="359"/>
      <c r="E34" s="359"/>
      <c r="F34" s="359"/>
      <c r="G34" s="359"/>
      <c r="H34" s="359"/>
      <c r="I34" s="359"/>
      <c r="J34" s="359"/>
    </row>
    <row r="35" spans="1:10" x14ac:dyDescent="0.25">
      <c r="A35" s="359"/>
      <c r="B35" s="359"/>
      <c r="C35" s="359"/>
      <c r="D35" s="359"/>
      <c r="E35" s="359"/>
      <c r="F35" s="359"/>
      <c r="G35" s="359"/>
      <c r="H35" s="359"/>
      <c r="I35" s="359"/>
      <c r="J35" s="359"/>
    </row>
    <row r="36" spans="1:10" x14ac:dyDescent="0.25">
      <c r="A36" s="359"/>
      <c r="B36" s="359"/>
      <c r="C36" s="359"/>
      <c r="D36" s="359"/>
      <c r="E36" s="359"/>
      <c r="F36" s="359"/>
      <c r="G36" s="359"/>
      <c r="H36" s="359"/>
      <c r="I36" s="359"/>
      <c r="J36" s="359"/>
    </row>
    <row r="37" spans="1:10" x14ac:dyDescent="0.25">
      <c r="A37" s="132"/>
      <c r="B37" s="132"/>
      <c r="C37" s="132"/>
      <c r="D37" s="132"/>
      <c r="E37" s="132"/>
      <c r="F37" s="132"/>
      <c r="G37" s="132"/>
      <c r="H37" s="132"/>
      <c r="I37" s="132"/>
      <c r="J37" s="132"/>
    </row>
    <row r="38" spans="1:10" x14ac:dyDescent="0.25">
      <c r="A38" s="359" t="s">
        <v>122</v>
      </c>
      <c r="B38" s="359"/>
      <c r="C38" s="359"/>
      <c r="D38" s="359"/>
      <c r="E38" s="359"/>
      <c r="F38" s="359"/>
      <c r="G38" s="359"/>
      <c r="H38" s="359"/>
      <c r="I38" s="359"/>
      <c r="J38" s="359"/>
    </row>
    <row r="39" spans="1:10" x14ac:dyDescent="0.25">
      <c r="A39" s="359"/>
      <c r="B39" s="359"/>
      <c r="C39" s="359"/>
      <c r="D39" s="359"/>
      <c r="E39" s="359"/>
      <c r="F39" s="359"/>
      <c r="G39" s="359"/>
      <c r="H39" s="359"/>
      <c r="I39" s="359"/>
      <c r="J39" s="359"/>
    </row>
    <row r="40" spans="1:10" x14ac:dyDescent="0.25">
      <c r="A40" s="359"/>
      <c r="B40" s="359"/>
      <c r="C40" s="359"/>
      <c r="D40" s="359"/>
      <c r="E40" s="359"/>
      <c r="F40" s="359"/>
      <c r="G40" s="359"/>
      <c r="H40" s="359"/>
      <c r="I40" s="359"/>
      <c r="J40" s="359"/>
    </row>
    <row r="41" spans="1:10" x14ac:dyDescent="0.25">
      <c r="A41" s="359"/>
      <c r="B41" s="359"/>
      <c r="C41" s="359"/>
      <c r="D41" s="359"/>
      <c r="E41" s="359"/>
      <c r="F41" s="359"/>
      <c r="G41" s="359"/>
      <c r="H41" s="359"/>
      <c r="I41" s="359"/>
      <c r="J41" s="359"/>
    </row>
    <row r="42" spans="1:10" x14ac:dyDescent="0.25">
      <c r="A42" s="359"/>
      <c r="B42" s="359"/>
      <c r="C42" s="359"/>
      <c r="D42" s="359"/>
      <c r="E42" s="359"/>
      <c r="F42" s="359"/>
      <c r="G42" s="359"/>
      <c r="H42" s="359"/>
      <c r="I42" s="359"/>
      <c r="J42" s="359"/>
    </row>
    <row r="43" spans="1:10" x14ac:dyDescent="0.25">
      <c r="A43" s="359"/>
      <c r="B43" s="359"/>
      <c r="C43" s="359"/>
      <c r="D43" s="359"/>
      <c r="E43" s="359"/>
      <c r="F43" s="359"/>
      <c r="G43" s="359"/>
      <c r="H43" s="359"/>
      <c r="I43" s="359"/>
      <c r="J43" s="359"/>
    </row>
    <row r="44" spans="1:10" x14ac:dyDescent="0.25">
      <c r="A44" s="359"/>
      <c r="B44" s="359"/>
      <c r="C44" s="359"/>
      <c r="D44" s="359"/>
      <c r="E44" s="359"/>
      <c r="F44" s="359"/>
      <c r="G44" s="359"/>
      <c r="H44" s="359"/>
      <c r="I44" s="359"/>
      <c r="J44" s="359"/>
    </row>
    <row r="45" spans="1:10" x14ac:dyDescent="0.25">
      <c r="A45" s="359"/>
      <c r="B45" s="359"/>
      <c r="C45" s="359"/>
      <c r="D45" s="359"/>
      <c r="E45" s="359"/>
      <c r="F45" s="359"/>
      <c r="G45" s="359"/>
      <c r="H45" s="359"/>
      <c r="I45" s="359"/>
      <c r="J45" s="359"/>
    </row>
    <row r="46" spans="1:10" x14ac:dyDescent="0.25">
      <c r="A46" s="359"/>
      <c r="B46" s="359"/>
      <c r="C46" s="359"/>
      <c r="D46" s="359"/>
      <c r="E46" s="359"/>
      <c r="F46" s="359"/>
      <c r="G46" s="359"/>
      <c r="H46" s="359"/>
      <c r="I46" s="359"/>
      <c r="J46" s="359"/>
    </row>
    <row r="47" spans="1:10" x14ac:dyDescent="0.25">
      <c r="A47" s="359"/>
      <c r="B47" s="359"/>
      <c r="C47" s="359"/>
      <c r="D47" s="359"/>
      <c r="E47" s="359"/>
      <c r="F47" s="359"/>
      <c r="G47" s="359"/>
      <c r="H47" s="359"/>
      <c r="I47" s="359"/>
      <c r="J47" s="359"/>
    </row>
    <row r="48" spans="1:10" x14ac:dyDescent="0.25">
      <c r="A48" s="359"/>
      <c r="B48" s="359"/>
      <c r="C48" s="359"/>
      <c r="D48" s="359"/>
      <c r="E48" s="359"/>
      <c r="F48" s="359"/>
      <c r="G48" s="359"/>
      <c r="H48" s="359"/>
      <c r="I48" s="359"/>
      <c r="J48" s="359"/>
    </row>
    <row r="49" spans="1:10" x14ac:dyDescent="0.25">
      <c r="A49" s="359"/>
      <c r="B49" s="359"/>
      <c r="C49" s="359"/>
      <c r="D49" s="359"/>
      <c r="E49" s="359"/>
      <c r="F49" s="359"/>
      <c r="G49" s="359"/>
      <c r="H49" s="359"/>
      <c r="I49" s="359"/>
      <c r="J49" s="359"/>
    </row>
    <row r="50" spans="1:10" ht="36.75" customHeight="1" x14ac:dyDescent="0.25">
      <c r="A50" s="359"/>
      <c r="B50" s="359"/>
      <c r="C50" s="359"/>
      <c r="D50" s="359"/>
      <c r="E50" s="359"/>
      <c r="F50" s="359"/>
      <c r="G50" s="359"/>
      <c r="H50" s="359"/>
      <c r="I50" s="359"/>
      <c r="J50" s="359"/>
    </row>
    <row r="51" spans="1:10" ht="16.149999999999999" customHeight="1" x14ac:dyDescent="0.25">
      <c r="A51" s="132"/>
      <c r="B51" s="132"/>
      <c r="C51" s="132"/>
      <c r="D51" s="132"/>
      <c r="E51" s="132"/>
      <c r="F51" s="132"/>
      <c r="G51" s="132"/>
      <c r="H51" s="132"/>
      <c r="I51" s="132"/>
      <c r="J51" s="132"/>
    </row>
    <row r="52" spans="1:10" ht="15.75" customHeight="1" x14ac:dyDescent="0.25">
      <c r="A52" s="359" t="s">
        <v>127</v>
      </c>
      <c r="B52" s="359"/>
      <c r="C52" s="359"/>
      <c r="D52" s="359"/>
      <c r="E52" s="359"/>
      <c r="F52" s="359"/>
      <c r="G52" s="359"/>
      <c r="H52" s="359"/>
      <c r="I52" s="359"/>
      <c r="J52" s="359"/>
    </row>
    <row r="53" spans="1:10" x14ac:dyDescent="0.25">
      <c r="A53" s="359"/>
      <c r="B53" s="359"/>
      <c r="C53" s="359"/>
      <c r="D53" s="359"/>
      <c r="E53" s="359"/>
      <c r="F53" s="359"/>
      <c r="G53" s="359"/>
      <c r="H53" s="359"/>
      <c r="I53" s="359"/>
      <c r="J53" s="359"/>
    </row>
    <row r="54" spans="1:10" x14ac:dyDescent="0.25">
      <c r="A54" s="359"/>
      <c r="B54" s="359"/>
      <c r="C54" s="359"/>
      <c r="D54" s="359"/>
      <c r="E54" s="359"/>
      <c r="F54" s="359"/>
      <c r="G54" s="359"/>
      <c r="H54" s="359"/>
      <c r="I54" s="359"/>
      <c r="J54" s="359"/>
    </row>
    <row r="55" spans="1:10" x14ac:dyDescent="0.25">
      <c r="A55" s="359"/>
      <c r="B55" s="359"/>
      <c r="C55" s="359"/>
      <c r="D55" s="359"/>
      <c r="E55" s="359"/>
      <c r="F55" s="359"/>
      <c r="G55" s="359"/>
      <c r="H55" s="359"/>
      <c r="I55" s="359"/>
      <c r="J55" s="359"/>
    </row>
    <row r="56" spans="1:10" ht="27.75" customHeight="1" x14ac:dyDescent="0.25">
      <c r="A56" s="359"/>
      <c r="B56" s="359"/>
      <c r="C56" s="359"/>
      <c r="D56" s="359"/>
      <c r="E56" s="359"/>
      <c r="F56" s="359"/>
      <c r="G56" s="359"/>
      <c r="H56" s="359"/>
      <c r="I56" s="359"/>
      <c r="J56" s="359"/>
    </row>
    <row r="57" spans="1:10" ht="12.6" customHeight="1" x14ac:dyDescent="0.25"/>
    <row r="58" spans="1:10" ht="15.75" customHeight="1" x14ac:dyDescent="0.25">
      <c r="A58" s="359" t="s">
        <v>128</v>
      </c>
      <c r="B58" s="359"/>
      <c r="C58" s="359"/>
      <c r="D58" s="359"/>
      <c r="E58" s="359"/>
      <c r="F58" s="359"/>
      <c r="G58" s="359"/>
      <c r="H58" s="359"/>
      <c r="I58" s="359"/>
      <c r="J58" s="359"/>
    </row>
    <row r="59" spans="1:10" x14ac:dyDescent="0.25">
      <c r="A59" s="359"/>
      <c r="B59" s="359"/>
      <c r="C59" s="359"/>
      <c r="D59" s="359"/>
      <c r="E59" s="359"/>
      <c r="F59" s="359"/>
      <c r="G59" s="359"/>
      <c r="H59" s="359"/>
      <c r="I59" s="359"/>
      <c r="J59" s="359"/>
    </row>
    <row r="60" spans="1:10" x14ac:dyDescent="0.25">
      <c r="A60" s="359"/>
      <c r="B60" s="359"/>
      <c r="C60" s="359"/>
      <c r="D60" s="359"/>
      <c r="E60" s="359"/>
      <c r="F60" s="359"/>
      <c r="G60" s="359"/>
      <c r="H60" s="359"/>
      <c r="I60" s="359"/>
      <c r="J60" s="359"/>
    </row>
    <row r="61" spans="1:10" x14ac:dyDescent="0.25">
      <c r="A61" s="359"/>
      <c r="B61" s="359"/>
      <c r="C61" s="359"/>
      <c r="D61" s="359"/>
      <c r="E61" s="359"/>
      <c r="F61" s="359"/>
      <c r="G61" s="359"/>
      <c r="H61" s="359"/>
      <c r="I61" s="359"/>
      <c r="J61" s="359"/>
    </row>
    <row r="62" spans="1:10" x14ac:dyDescent="0.25">
      <c r="A62" s="359"/>
      <c r="B62" s="359"/>
      <c r="C62" s="359"/>
      <c r="D62" s="359"/>
      <c r="E62" s="359"/>
      <c r="F62" s="359"/>
      <c r="G62" s="359"/>
      <c r="H62" s="359"/>
      <c r="I62" s="359"/>
      <c r="J62" s="359"/>
    </row>
    <row r="64" spans="1:10" x14ac:dyDescent="0.25">
      <c r="A64" s="10" t="s">
        <v>131</v>
      </c>
    </row>
  </sheetData>
  <mergeCells count="9">
    <mergeCell ref="A58:J62"/>
    <mergeCell ref="A15:J16"/>
    <mergeCell ref="A52:J56"/>
    <mergeCell ref="A4:J10"/>
    <mergeCell ref="A18:J19"/>
    <mergeCell ref="A12:J13"/>
    <mergeCell ref="A38:J50"/>
    <mergeCell ref="A28:J36"/>
    <mergeCell ref="A21:J26"/>
  </mergeCells>
  <pageMargins left="0.7" right="0.7" top="0.75" bottom="0.75" header="0.3" footer="0.3"/>
  <pageSetup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FB973-D816-444D-92A1-C4D8E9DAF3E4}">
  <dimension ref="A1:C21"/>
  <sheetViews>
    <sheetView workbookViewId="0">
      <selection activeCell="B22" sqref="B22"/>
    </sheetView>
  </sheetViews>
  <sheetFormatPr defaultColWidth="8.88671875" defaultRowHeight="23.25" x14ac:dyDescent="0.35"/>
  <cols>
    <col min="1" max="16384" width="8.88671875" style="15"/>
  </cols>
  <sheetData>
    <row r="1" spans="1:3" x14ac:dyDescent="0.35">
      <c r="A1" s="188" t="s">
        <v>299</v>
      </c>
    </row>
    <row r="4" spans="1:3" x14ac:dyDescent="0.35">
      <c r="A4" s="188">
        <v>1</v>
      </c>
      <c r="B4" s="15" t="s">
        <v>319</v>
      </c>
    </row>
    <row r="5" spans="1:3" x14ac:dyDescent="0.35">
      <c r="A5" s="188">
        <v>2</v>
      </c>
      <c r="B5" s="15" t="s">
        <v>300</v>
      </c>
    </row>
    <row r="6" spans="1:3" x14ac:dyDescent="0.35">
      <c r="A6" s="188"/>
      <c r="B6" s="218" t="s">
        <v>301</v>
      </c>
      <c r="C6" s="15" t="s">
        <v>302</v>
      </c>
    </row>
    <row r="7" spans="1:3" x14ac:dyDescent="0.35">
      <c r="A7" s="188"/>
      <c r="B7" s="218" t="s">
        <v>303</v>
      </c>
      <c r="C7" s="15" t="s">
        <v>304</v>
      </c>
    </row>
    <row r="8" spans="1:3" x14ac:dyDescent="0.35">
      <c r="A8" s="188">
        <v>3</v>
      </c>
      <c r="B8" s="15" t="s">
        <v>305</v>
      </c>
    </row>
    <row r="9" spans="1:3" x14ac:dyDescent="0.35">
      <c r="A9" s="188"/>
      <c r="B9" s="218" t="s">
        <v>301</v>
      </c>
      <c r="C9" s="15" t="s">
        <v>306</v>
      </c>
    </row>
    <row r="10" spans="1:3" x14ac:dyDescent="0.35">
      <c r="A10" s="188"/>
      <c r="B10" s="218" t="s">
        <v>303</v>
      </c>
      <c r="C10" s="15" t="s">
        <v>307</v>
      </c>
    </row>
    <row r="11" spans="1:3" x14ac:dyDescent="0.35">
      <c r="A11" s="188"/>
      <c r="B11" s="218" t="s">
        <v>308</v>
      </c>
      <c r="C11" s="15" t="s">
        <v>309</v>
      </c>
    </row>
    <row r="12" spans="1:3" x14ac:dyDescent="0.35">
      <c r="A12" s="188"/>
      <c r="B12" s="218" t="s">
        <v>310</v>
      </c>
      <c r="C12" s="15" t="s">
        <v>311</v>
      </c>
    </row>
    <row r="13" spans="1:3" x14ac:dyDescent="0.35">
      <c r="A13" s="188"/>
      <c r="B13" s="218" t="s">
        <v>312</v>
      </c>
      <c r="C13" s="15" t="s">
        <v>313</v>
      </c>
    </row>
    <row r="14" spans="1:3" x14ac:dyDescent="0.35">
      <c r="A14" s="188"/>
      <c r="B14" s="218" t="s">
        <v>314</v>
      </c>
      <c r="C14" s="15" t="s">
        <v>317</v>
      </c>
    </row>
    <row r="15" spans="1:3" x14ac:dyDescent="0.35">
      <c r="A15" s="188"/>
      <c r="B15" s="218" t="s">
        <v>315</v>
      </c>
      <c r="C15" s="15" t="s">
        <v>316</v>
      </c>
    </row>
    <row r="16" spans="1:3" x14ac:dyDescent="0.35">
      <c r="A16" s="188">
        <v>4</v>
      </c>
      <c r="B16" s="15" t="s">
        <v>323</v>
      </c>
    </row>
    <row r="17" spans="1:2" x14ac:dyDescent="0.35">
      <c r="A17" s="188">
        <v>5</v>
      </c>
      <c r="B17" s="15" t="s">
        <v>321</v>
      </c>
    </row>
    <row r="18" spans="1:2" x14ac:dyDescent="0.35">
      <c r="A18" s="188">
        <v>6</v>
      </c>
      <c r="B18" s="15" t="s">
        <v>318</v>
      </c>
    </row>
    <row r="19" spans="1:2" x14ac:dyDescent="0.35">
      <c r="A19" s="188">
        <v>7</v>
      </c>
      <c r="B19" s="15" t="s">
        <v>322</v>
      </c>
    </row>
    <row r="20" spans="1:2" x14ac:dyDescent="0.35">
      <c r="A20" s="188">
        <v>8</v>
      </c>
      <c r="B20" s="15" t="s">
        <v>324</v>
      </c>
    </row>
    <row r="21" spans="1:2" x14ac:dyDescent="0.35">
      <c r="A21" s="188">
        <v>9</v>
      </c>
      <c r="B21" s="15" t="s">
        <v>718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7F53-9EA6-4433-8962-02F6222EBF7A}">
  <dimension ref="B1:H110"/>
  <sheetViews>
    <sheetView workbookViewId="0">
      <selection activeCell="B26" activeCellId="1" sqref="B14:H14 B26"/>
    </sheetView>
  </sheetViews>
  <sheetFormatPr defaultRowHeight="15.75" x14ac:dyDescent="0.25"/>
  <cols>
    <col min="2" max="8" width="33.33203125" customWidth="1"/>
  </cols>
  <sheetData>
    <row r="1" spans="2:8" x14ac:dyDescent="0.25">
      <c r="B1" s="363" t="s">
        <v>690</v>
      </c>
      <c r="C1" s="363"/>
      <c r="D1" s="363"/>
      <c r="E1" s="363"/>
      <c r="F1" s="363"/>
      <c r="G1" s="363"/>
      <c r="H1" s="363"/>
    </row>
    <row r="3" spans="2:8" ht="18" x14ac:dyDescent="0.25">
      <c r="B3" s="376" t="s">
        <v>450</v>
      </c>
      <c r="C3" s="376"/>
      <c r="D3" s="376"/>
      <c r="E3" s="376"/>
      <c r="F3" s="376"/>
      <c r="G3" s="376"/>
      <c r="H3" s="376"/>
    </row>
    <row r="4" spans="2:8" ht="18" x14ac:dyDescent="0.25">
      <c r="B4" s="376" t="s">
        <v>624</v>
      </c>
      <c r="C4" s="376"/>
      <c r="D4" s="376"/>
      <c r="E4" s="376"/>
      <c r="F4" s="376"/>
      <c r="G4" s="376"/>
      <c r="H4" s="376"/>
    </row>
    <row r="5" spans="2:8" x14ac:dyDescent="0.25">
      <c r="B5" s="361"/>
      <c r="C5" s="361"/>
      <c r="D5" s="361"/>
      <c r="E5" s="361"/>
      <c r="F5" s="361"/>
      <c r="G5" s="361"/>
      <c r="H5" s="361"/>
    </row>
    <row r="6" spans="2:8" x14ac:dyDescent="0.25">
      <c r="B6" s="362" t="s">
        <v>410</v>
      </c>
      <c r="C6" s="362"/>
      <c r="D6" s="362"/>
      <c r="E6" s="362"/>
      <c r="F6" s="362"/>
      <c r="G6" s="362"/>
      <c r="H6" s="362"/>
    </row>
    <row r="7" spans="2:8" x14ac:dyDescent="0.25">
      <c r="B7" s="365" t="s">
        <v>451</v>
      </c>
      <c r="C7" s="365"/>
      <c r="D7" s="365"/>
      <c r="E7" s="365"/>
      <c r="F7" s="365"/>
      <c r="G7" s="365"/>
      <c r="H7" s="365"/>
    </row>
    <row r="8" spans="2:8" x14ac:dyDescent="0.25">
      <c r="B8" s="365" t="s">
        <v>452</v>
      </c>
      <c r="C8" s="365"/>
      <c r="D8" s="365"/>
      <c r="E8" s="365"/>
      <c r="F8" s="365"/>
      <c r="G8" s="365"/>
      <c r="H8" s="365"/>
    </row>
    <row r="9" spans="2:8" x14ac:dyDescent="0.25">
      <c r="B9" s="365" t="s">
        <v>453</v>
      </c>
      <c r="C9" s="365"/>
      <c r="D9" s="365"/>
      <c r="E9" s="365"/>
      <c r="F9" s="365"/>
      <c r="G9" s="365"/>
      <c r="H9" s="365"/>
    </row>
    <row r="10" spans="2:8" x14ac:dyDescent="0.25">
      <c r="B10" s="361"/>
      <c r="C10" s="361"/>
      <c r="D10" s="361"/>
      <c r="E10" s="361"/>
      <c r="F10" s="361"/>
      <c r="G10" s="361"/>
      <c r="H10" s="361"/>
    </row>
    <row r="11" spans="2:8" x14ac:dyDescent="0.25">
      <c r="B11" s="362" t="s">
        <v>353</v>
      </c>
      <c r="C11" s="362"/>
      <c r="D11" s="362"/>
      <c r="E11" s="362"/>
      <c r="F11" s="362"/>
      <c r="G11" s="362"/>
      <c r="H11" s="362"/>
    </row>
    <row r="12" spans="2:8" x14ac:dyDescent="0.25">
      <c r="B12" s="365" t="s">
        <v>454</v>
      </c>
      <c r="C12" s="365"/>
      <c r="D12" s="365"/>
      <c r="E12" s="365"/>
      <c r="F12" s="365"/>
      <c r="G12" s="365"/>
      <c r="H12" s="365"/>
    </row>
    <row r="13" spans="2:8" x14ac:dyDescent="0.25">
      <c r="B13" s="361" t="s">
        <v>411</v>
      </c>
      <c r="C13" s="361"/>
      <c r="D13" s="361"/>
      <c r="E13" s="361"/>
      <c r="F13" s="361"/>
      <c r="G13" s="361"/>
      <c r="H13" s="361"/>
    </row>
    <row r="14" spans="2:8" x14ac:dyDescent="0.25">
      <c r="B14" s="401" t="s">
        <v>721</v>
      </c>
      <c r="C14" s="401"/>
      <c r="D14" s="401"/>
      <c r="E14" s="401"/>
      <c r="F14" s="401"/>
      <c r="G14" s="401"/>
      <c r="H14" s="401"/>
    </row>
    <row r="15" spans="2:8" x14ac:dyDescent="0.25">
      <c r="B15" s="361" t="s">
        <v>412</v>
      </c>
      <c r="C15" s="361"/>
      <c r="D15" s="361"/>
      <c r="E15" s="361"/>
      <c r="F15" s="361"/>
      <c r="G15" s="361"/>
      <c r="H15" s="361"/>
    </row>
    <row r="16" spans="2:8" x14ac:dyDescent="0.25">
      <c r="B16" s="361" t="s">
        <v>413</v>
      </c>
      <c r="C16" s="361"/>
      <c r="D16" s="361"/>
      <c r="E16" s="361"/>
      <c r="F16" s="361"/>
      <c r="G16" s="361"/>
      <c r="H16" s="361"/>
    </row>
    <row r="17" spans="2:8" x14ac:dyDescent="0.25">
      <c r="B17" s="365" t="s">
        <v>455</v>
      </c>
      <c r="C17" s="365"/>
      <c r="D17" s="365"/>
      <c r="E17" s="365"/>
      <c r="F17" s="365"/>
      <c r="G17" s="365"/>
      <c r="H17" s="365"/>
    </row>
    <row r="18" spans="2:8" x14ac:dyDescent="0.25">
      <c r="B18" s="365" t="s">
        <v>456</v>
      </c>
      <c r="C18" s="365"/>
      <c r="D18" s="365"/>
      <c r="E18" s="365"/>
      <c r="F18" s="365"/>
      <c r="G18" s="365"/>
      <c r="H18" s="365"/>
    </row>
    <row r="19" spans="2:8" x14ac:dyDescent="0.25">
      <c r="B19" s="365" t="s">
        <v>457</v>
      </c>
      <c r="C19" s="365"/>
      <c r="D19" s="365"/>
      <c r="E19" s="365"/>
      <c r="F19" s="365"/>
      <c r="G19" s="365"/>
      <c r="H19" s="365"/>
    </row>
    <row r="20" spans="2:8" x14ac:dyDescent="0.25">
      <c r="B20" s="375" t="s">
        <v>458</v>
      </c>
      <c r="C20" s="375"/>
      <c r="D20" s="375"/>
      <c r="E20" s="375"/>
      <c r="F20" s="375"/>
      <c r="G20" s="375"/>
      <c r="H20" s="375"/>
    </row>
    <row r="21" spans="2:8" x14ac:dyDescent="0.25">
      <c r="B21" s="361"/>
      <c r="C21" s="361"/>
      <c r="D21" s="361"/>
      <c r="E21" s="361"/>
      <c r="F21" s="361"/>
      <c r="G21" s="361"/>
      <c r="H21" s="361"/>
    </row>
    <row r="22" spans="2:8" x14ac:dyDescent="0.25">
      <c r="B22" s="362" t="s">
        <v>354</v>
      </c>
      <c r="C22" s="362"/>
      <c r="D22" s="362"/>
      <c r="E22" s="362"/>
      <c r="F22" s="362"/>
      <c r="G22" s="362"/>
      <c r="H22" s="362"/>
    </row>
    <row r="23" spans="2:8" x14ac:dyDescent="0.25">
      <c r="B23" s="365" t="s">
        <v>459</v>
      </c>
      <c r="C23" s="365"/>
      <c r="D23" s="365"/>
      <c r="E23" s="365"/>
      <c r="F23" s="365"/>
      <c r="G23" s="365"/>
      <c r="H23" s="365"/>
    </row>
    <row r="24" spans="2:8" x14ac:dyDescent="0.25">
      <c r="B24" s="365" t="s">
        <v>460</v>
      </c>
      <c r="C24" s="365"/>
      <c r="D24" s="365"/>
      <c r="E24" s="365"/>
      <c r="F24" s="365"/>
      <c r="G24" s="365"/>
      <c r="H24" s="365"/>
    </row>
    <row r="25" spans="2:8" x14ac:dyDescent="0.25">
      <c r="B25" s="361" t="s">
        <v>414</v>
      </c>
      <c r="C25" s="361"/>
      <c r="D25" s="361"/>
      <c r="E25" s="361"/>
      <c r="F25" s="361"/>
      <c r="G25" s="361"/>
      <c r="H25" s="361"/>
    </row>
    <row r="26" spans="2:8" x14ac:dyDescent="0.25">
      <c r="B26" s="401" t="s">
        <v>722</v>
      </c>
      <c r="C26" s="374"/>
      <c r="D26" s="374"/>
      <c r="E26" s="374"/>
      <c r="F26" s="374"/>
      <c r="G26" s="374"/>
      <c r="H26" s="374"/>
    </row>
    <row r="27" spans="2:8" x14ac:dyDescent="0.25">
      <c r="B27" s="361" t="s">
        <v>415</v>
      </c>
      <c r="C27" s="361"/>
      <c r="D27" s="361"/>
      <c r="E27" s="361"/>
      <c r="F27" s="361"/>
      <c r="G27" s="361"/>
      <c r="H27" s="361"/>
    </row>
    <row r="28" spans="2:8" x14ac:dyDescent="0.25">
      <c r="B28" s="365" t="s">
        <v>461</v>
      </c>
      <c r="C28" s="365"/>
      <c r="D28" s="365"/>
      <c r="E28" s="365"/>
      <c r="F28" s="365"/>
      <c r="G28" s="365"/>
      <c r="H28" s="365"/>
    </row>
    <row r="29" spans="2:8" x14ac:dyDescent="0.25">
      <c r="B29" s="365" t="s">
        <v>462</v>
      </c>
      <c r="C29" s="365"/>
      <c r="D29" s="365"/>
      <c r="E29" s="365"/>
      <c r="F29" s="365"/>
      <c r="G29" s="365"/>
      <c r="H29" s="365"/>
    </row>
    <row r="30" spans="2:8" x14ac:dyDescent="0.25">
      <c r="B30" s="361" t="s">
        <v>416</v>
      </c>
      <c r="C30" s="361"/>
      <c r="D30" s="361"/>
      <c r="E30" s="361"/>
      <c r="F30" s="361"/>
      <c r="G30" s="361"/>
      <c r="H30" s="361"/>
    </row>
    <row r="31" spans="2:8" x14ac:dyDescent="0.25">
      <c r="B31" s="361" t="s">
        <v>417</v>
      </c>
      <c r="C31" s="361"/>
      <c r="D31" s="361"/>
      <c r="E31" s="361"/>
      <c r="F31" s="361"/>
      <c r="G31" s="361"/>
      <c r="H31" s="361"/>
    </row>
    <row r="32" spans="2:8" x14ac:dyDescent="0.25">
      <c r="B32" s="361" t="s">
        <v>418</v>
      </c>
      <c r="C32" s="361"/>
      <c r="D32" s="361"/>
      <c r="E32" s="361"/>
      <c r="F32" s="361"/>
      <c r="G32" s="361"/>
      <c r="H32" s="361"/>
    </row>
    <row r="33" spans="2:8" x14ac:dyDescent="0.25">
      <c r="B33" s="361" t="s">
        <v>419</v>
      </c>
      <c r="C33" s="361"/>
      <c r="D33" s="361"/>
      <c r="E33" s="361"/>
      <c r="F33" s="361"/>
      <c r="G33" s="361"/>
      <c r="H33" s="361"/>
    </row>
    <row r="34" spans="2:8" x14ac:dyDescent="0.25">
      <c r="B34" s="365" t="s">
        <v>463</v>
      </c>
      <c r="C34" s="365"/>
      <c r="D34" s="365"/>
      <c r="E34" s="365"/>
      <c r="F34" s="365"/>
      <c r="G34" s="365"/>
      <c r="H34" s="365"/>
    </row>
    <row r="35" spans="2:8" x14ac:dyDescent="0.25">
      <c r="B35" s="361" t="s">
        <v>420</v>
      </c>
      <c r="C35" s="361"/>
      <c r="D35" s="361"/>
      <c r="E35" s="361"/>
      <c r="F35" s="361"/>
      <c r="G35" s="361"/>
      <c r="H35" s="361"/>
    </row>
    <row r="36" spans="2:8" x14ac:dyDescent="0.25">
      <c r="B36" s="361" t="s">
        <v>421</v>
      </c>
      <c r="C36" s="361"/>
      <c r="D36" s="361"/>
      <c r="E36" s="361"/>
      <c r="F36" s="361"/>
      <c r="G36" s="361"/>
      <c r="H36" s="361"/>
    </row>
    <row r="37" spans="2:8" x14ac:dyDescent="0.25">
      <c r="B37" s="361" t="s">
        <v>419</v>
      </c>
      <c r="C37" s="361"/>
      <c r="D37" s="361"/>
      <c r="E37" s="361"/>
      <c r="F37" s="361"/>
      <c r="G37" s="361"/>
      <c r="H37" s="361"/>
    </row>
    <row r="38" spans="2:8" x14ac:dyDescent="0.25">
      <c r="B38" s="365" t="s">
        <v>464</v>
      </c>
      <c r="C38" s="365"/>
      <c r="D38" s="365"/>
      <c r="E38" s="365"/>
      <c r="F38" s="365"/>
      <c r="G38" s="365"/>
      <c r="H38" s="365"/>
    </row>
    <row r="39" spans="2:8" x14ac:dyDescent="0.25">
      <c r="B39" s="361" t="s">
        <v>422</v>
      </c>
      <c r="C39" s="361"/>
      <c r="D39" s="361"/>
      <c r="E39" s="361"/>
      <c r="F39" s="361"/>
      <c r="G39" s="361"/>
      <c r="H39" s="361"/>
    </row>
    <row r="40" spans="2:8" x14ac:dyDescent="0.25">
      <c r="B40" s="361" t="s">
        <v>423</v>
      </c>
      <c r="C40" s="361"/>
      <c r="D40" s="361"/>
      <c r="E40" s="361"/>
      <c r="F40" s="361"/>
      <c r="G40" s="361"/>
      <c r="H40" s="361"/>
    </row>
    <row r="41" spans="2:8" x14ac:dyDescent="0.25">
      <c r="B41" s="361" t="s">
        <v>419</v>
      </c>
      <c r="C41" s="361"/>
      <c r="D41" s="361"/>
      <c r="E41" s="361"/>
      <c r="F41" s="361"/>
      <c r="G41" s="361"/>
      <c r="H41" s="361"/>
    </row>
    <row r="42" spans="2:8" x14ac:dyDescent="0.25">
      <c r="B42" s="365" t="s">
        <v>465</v>
      </c>
      <c r="C42" s="365"/>
      <c r="D42" s="365"/>
      <c r="E42" s="365"/>
      <c r="F42" s="365"/>
      <c r="G42" s="365"/>
      <c r="H42" s="365"/>
    </row>
    <row r="43" spans="2:8" x14ac:dyDescent="0.25">
      <c r="B43" s="361" t="s">
        <v>424</v>
      </c>
      <c r="C43" s="361"/>
      <c r="D43" s="361"/>
      <c r="E43" s="361"/>
      <c r="F43" s="361"/>
      <c r="G43" s="361"/>
      <c r="H43" s="361"/>
    </row>
    <row r="44" spans="2:8" x14ac:dyDescent="0.25">
      <c r="B44" s="361" t="s">
        <v>425</v>
      </c>
      <c r="C44" s="361"/>
      <c r="D44" s="361"/>
      <c r="E44" s="361"/>
      <c r="F44" s="361"/>
      <c r="G44" s="361"/>
      <c r="H44" s="361"/>
    </row>
    <row r="45" spans="2:8" x14ac:dyDescent="0.25">
      <c r="B45" s="361" t="s">
        <v>426</v>
      </c>
      <c r="C45" s="361"/>
      <c r="D45" s="361"/>
      <c r="E45" s="361"/>
      <c r="F45" s="361"/>
      <c r="G45" s="361"/>
      <c r="H45" s="361"/>
    </row>
    <row r="46" spans="2:8" x14ac:dyDescent="0.25">
      <c r="B46" s="361" t="s">
        <v>419</v>
      </c>
      <c r="C46" s="361"/>
      <c r="D46" s="361"/>
      <c r="E46" s="361"/>
      <c r="F46" s="361"/>
      <c r="G46" s="361"/>
      <c r="H46" s="361"/>
    </row>
    <row r="47" spans="2:8" x14ac:dyDescent="0.25">
      <c r="B47" s="365" t="s">
        <v>466</v>
      </c>
      <c r="C47" s="365"/>
      <c r="D47" s="365"/>
      <c r="E47" s="365"/>
      <c r="F47" s="365"/>
      <c r="G47" s="365"/>
      <c r="H47" s="365"/>
    </row>
    <row r="48" spans="2:8" x14ac:dyDescent="0.25">
      <c r="B48" s="365" t="s">
        <v>467</v>
      </c>
      <c r="C48" s="365"/>
      <c r="D48" s="365"/>
      <c r="E48" s="365"/>
      <c r="F48" s="365"/>
      <c r="G48" s="365"/>
      <c r="H48" s="365"/>
    </row>
    <row r="49" spans="2:8" x14ac:dyDescent="0.25">
      <c r="B49" s="365" t="s">
        <v>468</v>
      </c>
      <c r="C49" s="365"/>
      <c r="D49" s="365"/>
      <c r="E49" s="365"/>
      <c r="F49" s="365"/>
      <c r="G49" s="365"/>
      <c r="H49" s="365"/>
    </row>
    <row r="50" spans="2:8" x14ac:dyDescent="0.25">
      <c r="B50" s="365" t="s">
        <v>469</v>
      </c>
      <c r="C50" s="365"/>
      <c r="D50" s="365"/>
      <c r="E50" s="365"/>
      <c r="F50" s="365"/>
      <c r="G50" s="365"/>
      <c r="H50" s="365"/>
    </row>
    <row r="51" spans="2:8" x14ac:dyDescent="0.25">
      <c r="B51" s="365" t="s">
        <v>470</v>
      </c>
      <c r="C51" s="365"/>
      <c r="D51" s="365"/>
      <c r="E51" s="365"/>
      <c r="F51" s="365"/>
      <c r="G51" s="365"/>
      <c r="H51" s="365"/>
    </row>
    <row r="52" spans="2:8" x14ac:dyDescent="0.25">
      <c r="B52" s="361"/>
      <c r="C52" s="361"/>
      <c r="D52" s="361"/>
      <c r="E52" s="361"/>
      <c r="F52" s="361"/>
      <c r="G52" s="361"/>
      <c r="H52" s="361"/>
    </row>
    <row r="53" spans="2:8" x14ac:dyDescent="0.25">
      <c r="B53" s="362" t="s">
        <v>427</v>
      </c>
      <c r="C53" s="362"/>
      <c r="D53" s="362"/>
      <c r="E53" s="362"/>
      <c r="F53" s="362"/>
      <c r="G53" s="362"/>
      <c r="H53" s="362"/>
    </row>
    <row r="54" spans="2:8" x14ac:dyDescent="0.25">
      <c r="B54" s="332"/>
      <c r="C54" s="332"/>
      <c r="D54" s="332"/>
      <c r="E54" s="332"/>
      <c r="F54" s="332"/>
      <c r="G54" s="332"/>
      <c r="H54" s="332"/>
    </row>
    <row r="55" spans="2:8" x14ac:dyDescent="0.25">
      <c r="B55" s="373" t="s">
        <v>428</v>
      </c>
      <c r="C55" s="373"/>
      <c r="D55" s="373"/>
      <c r="E55" s="373"/>
      <c r="F55" s="373"/>
      <c r="G55" s="373"/>
      <c r="H55" s="373"/>
    </row>
    <row r="56" spans="2:8" x14ac:dyDescent="0.25">
      <c r="B56" s="365" t="s">
        <v>471</v>
      </c>
      <c r="C56" s="365"/>
      <c r="D56" s="365"/>
      <c r="E56" s="365"/>
      <c r="F56" s="365"/>
      <c r="G56" s="365"/>
      <c r="H56" s="365"/>
    </row>
    <row r="57" spans="2:8" x14ac:dyDescent="0.25">
      <c r="B57" s="365" t="s">
        <v>472</v>
      </c>
      <c r="C57" s="365"/>
      <c r="D57" s="365"/>
      <c r="E57" s="365"/>
      <c r="F57" s="365"/>
      <c r="G57" s="365"/>
      <c r="H57" s="365"/>
    </row>
    <row r="58" spans="2:8" x14ac:dyDescent="0.25">
      <c r="B58" s="365" t="s">
        <v>473</v>
      </c>
      <c r="C58" s="365"/>
      <c r="D58" s="365"/>
      <c r="E58" s="365"/>
      <c r="F58" s="365"/>
      <c r="G58" s="365"/>
      <c r="H58" s="365"/>
    </row>
    <row r="59" spans="2:8" x14ac:dyDescent="0.25">
      <c r="B59" s="365" t="s">
        <v>474</v>
      </c>
      <c r="C59" s="365"/>
      <c r="D59" s="365"/>
      <c r="E59" s="365"/>
      <c r="F59" s="365"/>
      <c r="G59" s="365"/>
      <c r="H59" s="365"/>
    </row>
    <row r="60" spans="2:8" x14ac:dyDescent="0.25">
      <c r="B60" s="44"/>
      <c r="C60" s="44"/>
      <c r="D60" s="44"/>
      <c r="E60" s="44"/>
      <c r="F60" s="44"/>
      <c r="G60" s="44"/>
      <c r="H60" s="44"/>
    </row>
    <row r="61" spans="2:8" x14ac:dyDescent="0.25">
      <c r="B61" s="373" t="s">
        <v>429</v>
      </c>
      <c r="C61" s="373"/>
      <c r="D61" s="373"/>
      <c r="E61" s="373"/>
      <c r="F61" s="373"/>
      <c r="G61" s="373"/>
      <c r="H61" s="373"/>
    </row>
    <row r="62" spans="2:8" x14ac:dyDescent="0.25">
      <c r="B62" s="365" t="s">
        <v>471</v>
      </c>
      <c r="C62" s="365"/>
      <c r="D62" s="365"/>
      <c r="E62" s="365"/>
      <c r="F62" s="365"/>
      <c r="G62" s="365"/>
      <c r="H62" s="365"/>
    </row>
    <row r="63" spans="2:8" x14ac:dyDescent="0.25">
      <c r="B63" s="365" t="s">
        <v>475</v>
      </c>
      <c r="C63" s="365"/>
      <c r="D63" s="365"/>
      <c r="E63" s="365"/>
      <c r="F63" s="365"/>
      <c r="G63" s="365"/>
      <c r="H63" s="365"/>
    </row>
    <row r="64" spans="2:8" x14ac:dyDescent="0.25">
      <c r="B64" s="365" t="s">
        <v>476</v>
      </c>
      <c r="C64" s="365"/>
      <c r="D64" s="365"/>
      <c r="E64" s="365"/>
      <c r="F64" s="365"/>
      <c r="G64" s="365"/>
      <c r="H64" s="365"/>
    </row>
    <row r="65" spans="2:8" x14ac:dyDescent="0.25">
      <c r="B65" s="365" t="s">
        <v>477</v>
      </c>
      <c r="C65" s="365"/>
      <c r="D65" s="365"/>
      <c r="E65" s="365"/>
      <c r="F65" s="365"/>
      <c r="G65" s="365"/>
      <c r="H65" s="365"/>
    </row>
    <row r="66" spans="2:8" x14ac:dyDescent="0.25">
      <c r="B66" s="361"/>
      <c r="C66" s="361"/>
      <c r="D66" s="361"/>
      <c r="E66" s="361"/>
      <c r="F66" s="361"/>
      <c r="G66" s="361"/>
      <c r="H66" s="361"/>
    </row>
    <row r="67" spans="2:8" x14ac:dyDescent="0.25">
      <c r="B67" s="362" t="s">
        <v>430</v>
      </c>
      <c r="C67" s="362"/>
      <c r="D67" s="362"/>
      <c r="E67" s="362"/>
      <c r="F67" s="362"/>
      <c r="G67" s="362"/>
      <c r="H67" s="362"/>
    </row>
    <row r="68" spans="2:8" x14ac:dyDescent="0.25">
      <c r="B68" s="365" t="s">
        <v>478</v>
      </c>
      <c r="C68" s="365"/>
      <c r="D68" s="365"/>
      <c r="E68" s="365"/>
      <c r="F68" s="365"/>
      <c r="G68" s="365"/>
      <c r="H68" s="365"/>
    </row>
    <row r="69" spans="2:8" x14ac:dyDescent="0.25">
      <c r="B69" s="365" t="s">
        <v>693</v>
      </c>
      <c r="C69" s="365"/>
      <c r="D69" s="365"/>
      <c r="E69" s="365"/>
      <c r="F69" s="365"/>
      <c r="G69" s="365"/>
      <c r="H69" s="365"/>
    </row>
    <row r="70" spans="2:8" x14ac:dyDescent="0.25">
      <c r="B70" s="365" t="s">
        <v>479</v>
      </c>
      <c r="C70" s="365"/>
      <c r="D70" s="365"/>
      <c r="E70" s="365"/>
      <c r="F70" s="365"/>
      <c r="G70" s="365"/>
      <c r="H70" s="365"/>
    </row>
    <row r="71" spans="2:8" x14ac:dyDescent="0.25">
      <c r="B71" s="44"/>
      <c r="C71" s="44"/>
      <c r="D71" s="44"/>
      <c r="E71" s="44"/>
      <c r="F71" s="44"/>
      <c r="G71" s="44"/>
      <c r="H71" s="44"/>
    </row>
    <row r="72" spans="2:8" x14ac:dyDescent="0.25">
      <c r="B72" s="373" t="s">
        <v>431</v>
      </c>
      <c r="C72" s="373"/>
      <c r="D72" s="373"/>
      <c r="E72" s="373"/>
      <c r="F72" s="373"/>
      <c r="G72" s="373"/>
      <c r="H72" s="373"/>
    </row>
    <row r="73" spans="2:8" x14ac:dyDescent="0.25">
      <c r="B73" s="365" t="s">
        <v>480</v>
      </c>
      <c r="C73" s="365"/>
      <c r="D73" s="365"/>
      <c r="E73" s="365"/>
      <c r="F73" s="365"/>
      <c r="G73" s="365"/>
      <c r="H73" s="365"/>
    </row>
    <row r="74" spans="2:8" x14ac:dyDescent="0.25">
      <c r="B74" s="365" t="s">
        <v>481</v>
      </c>
      <c r="C74" s="365"/>
      <c r="D74" s="365"/>
      <c r="E74" s="365"/>
      <c r="F74" s="365"/>
      <c r="G74" s="365"/>
      <c r="H74" s="365"/>
    </row>
    <row r="75" spans="2:8" x14ac:dyDescent="0.25">
      <c r="B75" s="365" t="s">
        <v>482</v>
      </c>
      <c r="C75" s="365"/>
      <c r="D75" s="365"/>
      <c r="E75" s="365"/>
      <c r="F75" s="365"/>
      <c r="G75" s="365"/>
      <c r="H75" s="365"/>
    </row>
    <row r="76" spans="2:8" x14ac:dyDescent="0.25">
      <c r="B76" s="44"/>
      <c r="C76" s="44"/>
      <c r="D76" s="44"/>
      <c r="E76" s="44"/>
      <c r="F76" s="44"/>
      <c r="G76" s="44"/>
      <c r="H76" s="44"/>
    </row>
    <row r="77" spans="2:8" x14ac:dyDescent="0.25">
      <c r="B77" s="373" t="s">
        <v>432</v>
      </c>
      <c r="C77" s="373"/>
      <c r="D77" s="373"/>
      <c r="E77" s="373"/>
      <c r="F77" s="373"/>
      <c r="G77" s="373"/>
      <c r="H77" s="373"/>
    </row>
    <row r="78" spans="2:8" x14ac:dyDescent="0.25">
      <c r="B78" s="365" t="s">
        <v>483</v>
      </c>
      <c r="C78" s="365"/>
      <c r="D78" s="365"/>
      <c r="E78" s="365"/>
      <c r="F78" s="365"/>
      <c r="G78" s="365"/>
      <c r="H78" s="365"/>
    </row>
    <row r="79" spans="2:8" x14ac:dyDescent="0.25">
      <c r="B79" s="365" t="s">
        <v>484</v>
      </c>
      <c r="C79" s="365"/>
      <c r="D79" s="365"/>
      <c r="E79" s="365"/>
      <c r="F79" s="365"/>
      <c r="G79" s="365"/>
      <c r="H79" s="365"/>
    </row>
    <row r="80" spans="2:8" x14ac:dyDescent="0.25">
      <c r="B80" s="365" t="s">
        <v>485</v>
      </c>
      <c r="C80" s="365"/>
      <c r="D80" s="365"/>
      <c r="E80" s="365"/>
      <c r="F80" s="365"/>
      <c r="G80" s="365"/>
      <c r="H80" s="365"/>
    </row>
    <row r="81" spans="2:8" ht="16.5" thickBot="1" x14ac:dyDescent="0.3">
      <c r="B81" s="361"/>
      <c r="C81" s="361"/>
      <c r="D81" s="361"/>
      <c r="E81" s="361"/>
      <c r="F81" s="361"/>
      <c r="G81" s="361"/>
      <c r="H81" s="361"/>
    </row>
    <row r="82" spans="2:8" x14ac:dyDescent="0.25">
      <c r="B82" s="370" t="s">
        <v>433</v>
      </c>
      <c r="C82" s="371"/>
      <c r="D82" s="371"/>
      <c r="E82" s="371"/>
      <c r="F82" s="371"/>
      <c r="G82" s="371"/>
      <c r="H82" s="372"/>
    </row>
    <row r="83" spans="2:8" x14ac:dyDescent="0.25">
      <c r="B83" s="364" t="s">
        <v>486</v>
      </c>
      <c r="C83" s="365"/>
      <c r="D83" s="365"/>
      <c r="E83" s="365"/>
      <c r="F83" s="365"/>
      <c r="G83" s="365"/>
      <c r="H83" s="366"/>
    </row>
    <row r="84" spans="2:8" x14ac:dyDescent="0.25">
      <c r="B84" s="364" t="s">
        <v>487</v>
      </c>
      <c r="C84" s="365"/>
      <c r="D84" s="365"/>
      <c r="E84" s="365"/>
      <c r="F84" s="365"/>
      <c r="G84" s="365"/>
      <c r="H84" s="366"/>
    </row>
    <row r="85" spans="2:8" x14ac:dyDescent="0.25">
      <c r="B85" s="364" t="s">
        <v>488</v>
      </c>
      <c r="C85" s="365"/>
      <c r="D85" s="365"/>
      <c r="E85" s="365"/>
      <c r="F85" s="365"/>
      <c r="G85" s="365"/>
      <c r="H85" s="366"/>
    </row>
    <row r="86" spans="2:8" x14ac:dyDescent="0.25">
      <c r="B86" s="364" t="s">
        <v>489</v>
      </c>
      <c r="C86" s="365"/>
      <c r="D86" s="365"/>
      <c r="E86" s="365"/>
      <c r="F86" s="365"/>
      <c r="G86" s="365"/>
      <c r="H86" s="366"/>
    </row>
    <row r="87" spans="2:8" x14ac:dyDescent="0.25">
      <c r="B87" s="364" t="s">
        <v>490</v>
      </c>
      <c r="C87" s="365"/>
      <c r="D87" s="365"/>
      <c r="E87" s="365"/>
      <c r="F87" s="365"/>
      <c r="G87" s="365"/>
      <c r="H87" s="366"/>
    </row>
    <row r="88" spans="2:8" x14ac:dyDescent="0.25">
      <c r="B88" s="364" t="s">
        <v>491</v>
      </c>
      <c r="C88" s="365"/>
      <c r="D88" s="365"/>
      <c r="E88" s="365"/>
      <c r="F88" s="365"/>
      <c r="G88" s="365"/>
      <c r="H88" s="366"/>
    </row>
    <row r="89" spans="2:8" x14ac:dyDescent="0.25">
      <c r="B89" s="364" t="s">
        <v>492</v>
      </c>
      <c r="C89" s="365"/>
      <c r="D89" s="365"/>
      <c r="E89" s="365"/>
      <c r="F89" s="365"/>
      <c r="G89" s="365"/>
      <c r="H89" s="366"/>
    </row>
    <row r="90" spans="2:8" ht="16.5" thickBot="1" x14ac:dyDescent="0.3">
      <c r="B90" s="367" t="s">
        <v>493</v>
      </c>
      <c r="C90" s="368"/>
      <c r="D90" s="368"/>
      <c r="E90" s="368"/>
      <c r="F90" s="368"/>
      <c r="G90" s="368"/>
      <c r="H90" s="369"/>
    </row>
    <row r="91" spans="2:8" x14ac:dyDescent="0.25">
      <c r="B91" s="361"/>
      <c r="C91" s="361"/>
      <c r="D91" s="361"/>
      <c r="E91" s="361"/>
      <c r="F91" s="361"/>
      <c r="G91" s="361"/>
      <c r="H91" s="361"/>
    </row>
    <row r="92" spans="2:8" x14ac:dyDescent="0.25">
      <c r="B92" s="362" t="s">
        <v>434</v>
      </c>
      <c r="C92" s="362"/>
      <c r="D92" s="362"/>
      <c r="E92" s="362"/>
      <c r="F92" s="362"/>
      <c r="G92" s="362"/>
      <c r="H92" s="362"/>
    </row>
    <row r="93" spans="2:8" x14ac:dyDescent="0.25">
      <c r="B93" s="362" t="s">
        <v>609</v>
      </c>
      <c r="C93" s="362"/>
      <c r="D93" s="362"/>
      <c r="E93" s="362"/>
      <c r="F93" s="362"/>
      <c r="G93" s="362"/>
      <c r="H93" s="362"/>
    </row>
    <row r="94" spans="2:8" ht="30.75" customHeight="1" x14ac:dyDescent="0.25">
      <c r="B94" s="361" t="s">
        <v>435</v>
      </c>
      <c r="C94" s="361"/>
      <c r="D94" s="361"/>
      <c r="E94" s="361"/>
      <c r="F94" s="361"/>
      <c r="G94" s="361"/>
      <c r="H94" s="361"/>
    </row>
    <row r="95" spans="2:8" x14ac:dyDescent="0.25">
      <c r="B95" s="361" t="s">
        <v>436</v>
      </c>
      <c r="C95" s="361"/>
      <c r="D95" s="361"/>
      <c r="E95" s="361"/>
      <c r="F95" s="361"/>
      <c r="G95" s="361"/>
      <c r="H95" s="361"/>
    </row>
    <row r="96" spans="2:8" x14ac:dyDescent="0.25">
      <c r="B96" s="361" t="s">
        <v>437</v>
      </c>
      <c r="C96" s="361"/>
      <c r="D96" s="361"/>
      <c r="E96" s="361"/>
      <c r="F96" s="361"/>
      <c r="G96" s="361"/>
      <c r="H96" s="361"/>
    </row>
    <row r="97" spans="2:8" ht="31.5" customHeight="1" x14ac:dyDescent="0.25">
      <c r="B97" s="361" t="s">
        <v>438</v>
      </c>
      <c r="C97" s="361"/>
      <c r="D97" s="361"/>
      <c r="E97" s="361"/>
      <c r="F97" s="361"/>
      <c r="G97" s="361"/>
      <c r="H97" s="361"/>
    </row>
    <row r="98" spans="2:8" x14ac:dyDescent="0.25">
      <c r="B98" s="361" t="s">
        <v>436</v>
      </c>
      <c r="C98" s="361"/>
      <c r="D98" s="361"/>
      <c r="E98" s="361"/>
      <c r="F98" s="361"/>
      <c r="G98" s="361"/>
      <c r="H98" s="361"/>
    </row>
    <row r="99" spans="2:8" x14ac:dyDescent="0.25">
      <c r="B99" s="361" t="s">
        <v>439</v>
      </c>
      <c r="C99" s="361"/>
      <c r="D99" s="361"/>
      <c r="E99" s="361"/>
      <c r="F99" s="361"/>
      <c r="G99" s="361"/>
      <c r="H99" s="361"/>
    </row>
    <row r="100" spans="2:8" x14ac:dyDescent="0.25">
      <c r="B100" s="361" t="s">
        <v>440</v>
      </c>
      <c r="C100" s="361"/>
      <c r="D100" s="361"/>
      <c r="E100" s="361"/>
      <c r="F100" s="361"/>
      <c r="G100" s="361"/>
      <c r="H100" s="361"/>
    </row>
    <row r="101" spans="2:8" x14ac:dyDescent="0.25">
      <c r="B101" s="361" t="s">
        <v>441</v>
      </c>
      <c r="C101" s="361"/>
      <c r="D101" s="361"/>
      <c r="E101" s="361"/>
      <c r="F101" s="361"/>
      <c r="G101" s="361"/>
      <c r="H101" s="361"/>
    </row>
    <row r="102" spans="2:8" x14ac:dyDescent="0.25">
      <c r="B102" s="362" t="s">
        <v>442</v>
      </c>
      <c r="C102" s="362"/>
      <c r="D102" s="362"/>
      <c r="E102" s="362"/>
      <c r="F102" s="362"/>
      <c r="G102" s="362"/>
      <c r="H102" s="362"/>
    </row>
    <row r="103" spans="2:8" x14ac:dyDescent="0.25">
      <c r="B103" s="362" t="s">
        <v>443</v>
      </c>
      <c r="C103" s="362"/>
      <c r="D103" s="362"/>
      <c r="E103" s="362"/>
      <c r="F103" s="362"/>
      <c r="G103" s="362"/>
      <c r="H103" s="362"/>
    </row>
    <row r="104" spans="2:8" x14ac:dyDescent="0.25">
      <c r="B104" s="362" t="s">
        <v>610</v>
      </c>
      <c r="C104" s="362"/>
      <c r="D104" s="362"/>
      <c r="E104" s="362"/>
      <c r="F104" s="362"/>
      <c r="G104" s="362"/>
      <c r="H104" s="362"/>
    </row>
    <row r="105" spans="2:8" x14ac:dyDescent="0.25">
      <c r="B105" s="361" t="s">
        <v>444</v>
      </c>
      <c r="C105" s="361"/>
      <c r="D105" s="361"/>
      <c r="E105" s="361"/>
      <c r="F105" s="361"/>
      <c r="G105" s="361"/>
      <c r="H105" s="361"/>
    </row>
    <row r="106" spans="2:8" x14ac:dyDescent="0.25">
      <c r="B106" s="361" t="s">
        <v>445</v>
      </c>
      <c r="C106" s="361"/>
      <c r="D106" s="361"/>
      <c r="E106" s="361"/>
      <c r="F106" s="361"/>
      <c r="G106" s="361"/>
      <c r="H106" s="361"/>
    </row>
    <row r="107" spans="2:8" x14ac:dyDescent="0.25">
      <c r="B107" s="362" t="s">
        <v>446</v>
      </c>
      <c r="C107" s="362"/>
      <c r="D107" s="362"/>
      <c r="E107" s="362"/>
      <c r="F107" s="362"/>
      <c r="G107" s="362"/>
      <c r="H107" s="362"/>
    </row>
    <row r="108" spans="2:8" x14ac:dyDescent="0.25">
      <c r="B108" s="361" t="s">
        <v>447</v>
      </c>
      <c r="C108" s="361"/>
      <c r="D108" s="361"/>
      <c r="E108" s="361"/>
      <c r="F108" s="361"/>
      <c r="G108" s="361"/>
      <c r="H108" s="361"/>
    </row>
    <row r="109" spans="2:8" x14ac:dyDescent="0.25">
      <c r="B109" s="361" t="s">
        <v>448</v>
      </c>
      <c r="C109" s="361"/>
      <c r="D109" s="361"/>
      <c r="E109" s="361"/>
      <c r="F109" s="361"/>
      <c r="G109" s="361"/>
      <c r="H109" s="361"/>
    </row>
    <row r="110" spans="2:8" x14ac:dyDescent="0.25">
      <c r="B110" s="362" t="s">
        <v>449</v>
      </c>
      <c r="C110" s="362"/>
      <c r="D110" s="362"/>
      <c r="E110" s="362"/>
      <c r="F110" s="362"/>
      <c r="G110" s="362"/>
      <c r="H110" s="362"/>
    </row>
  </sheetData>
  <mergeCells count="105">
    <mergeCell ref="B9:H9"/>
    <mergeCell ref="B10:H10"/>
    <mergeCell ref="B11:H11"/>
    <mergeCell ref="B12:H12"/>
    <mergeCell ref="B13:H13"/>
    <mergeCell ref="B14:H14"/>
    <mergeCell ref="B3:H3"/>
    <mergeCell ref="B4:H4"/>
    <mergeCell ref="B5:H5"/>
    <mergeCell ref="B6:H6"/>
    <mergeCell ref="B7:H7"/>
    <mergeCell ref="B8:H8"/>
    <mergeCell ref="B21:H21"/>
    <mergeCell ref="B22:H22"/>
    <mergeCell ref="B23:H23"/>
    <mergeCell ref="B24:H24"/>
    <mergeCell ref="B25:H25"/>
    <mergeCell ref="B26:H26"/>
    <mergeCell ref="B15:H15"/>
    <mergeCell ref="B16:H16"/>
    <mergeCell ref="B17:H17"/>
    <mergeCell ref="B18:H18"/>
    <mergeCell ref="B19:H19"/>
    <mergeCell ref="B20:H20"/>
    <mergeCell ref="B33:H33"/>
    <mergeCell ref="B34:H34"/>
    <mergeCell ref="B35:H35"/>
    <mergeCell ref="B36:H36"/>
    <mergeCell ref="B37:H37"/>
    <mergeCell ref="B38:H38"/>
    <mergeCell ref="B27:H27"/>
    <mergeCell ref="B28:H28"/>
    <mergeCell ref="B29:H29"/>
    <mergeCell ref="B30:H30"/>
    <mergeCell ref="B31:H31"/>
    <mergeCell ref="B32:H32"/>
    <mergeCell ref="B45:H45"/>
    <mergeCell ref="B46:H46"/>
    <mergeCell ref="B47:H47"/>
    <mergeCell ref="B48:H48"/>
    <mergeCell ref="B49:H49"/>
    <mergeCell ref="B50:H50"/>
    <mergeCell ref="B39:H39"/>
    <mergeCell ref="B40:H40"/>
    <mergeCell ref="B41:H41"/>
    <mergeCell ref="B42:H42"/>
    <mergeCell ref="B43:H43"/>
    <mergeCell ref="B44:H44"/>
    <mergeCell ref="B58:H58"/>
    <mergeCell ref="B59:H59"/>
    <mergeCell ref="B61:H61"/>
    <mergeCell ref="B62:H62"/>
    <mergeCell ref="B63:H63"/>
    <mergeCell ref="B64:H64"/>
    <mergeCell ref="B51:H51"/>
    <mergeCell ref="B52:H52"/>
    <mergeCell ref="B53:H53"/>
    <mergeCell ref="B55:H55"/>
    <mergeCell ref="B56:H56"/>
    <mergeCell ref="B57:H57"/>
    <mergeCell ref="B72:H72"/>
    <mergeCell ref="B73:H73"/>
    <mergeCell ref="B74:H74"/>
    <mergeCell ref="B75:H75"/>
    <mergeCell ref="B77:H77"/>
    <mergeCell ref="B78:H78"/>
    <mergeCell ref="B65:H65"/>
    <mergeCell ref="B66:H66"/>
    <mergeCell ref="B67:H67"/>
    <mergeCell ref="B68:H68"/>
    <mergeCell ref="B69:H69"/>
    <mergeCell ref="B70:H70"/>
    <mergeCell ref="B88:H88"/>
    <mergeCell ref="B89:H89"/>
    <mergeCell ref="B90:H90"/>
    <mergeCell ref="B79:H79"/>
    <mergeCell ref="B80:H80"/>
    <mergeCell ref="B81:H81"/>
    <mergeCell ref="B82:H82"/>
    <mergeCell ref="B83:H83"/>
    <mergeCell ref="B84:H84"/>
    <mergeCell ref="B109:H109"/>
    <mergeCell ref="B110:H110"/>
    <mergeCell ref="B1:H1"/>
    <mergeCell ref="B103:H103"/>
    <mergeCell ref="B104:H104"/>
    <mergeCell ref="B105:H105"/>
    <mergeCell ref="B106:H106"/>
    <mergeCell ref="B107:H107"/>
    <mergeCell ref="B108:H108"/>
    <mergeCell ref="B97:H97"/>
    <mergeCell ref="B98:H98"/>
    <mergeCell ref="B99:H99"/>
    <mergeCell ref="B100:H100"/>
    <mergeCell ref="B101:H101"/>
    <mergeCell ref="B102:H102"/>
    <mergeCell ref="B91:H91"/>
    <mergeCell ref="B92:H92"/>
    <mergeCell ref="B93:H93"/>
    <mergeCell ref="B94:H94"/>
    <mergeCell ref="B95:H95"/>
    <mergeCell ref="B96:H96"/>
    <mergeCell ref="B85:H85"/>
    <mergeCell ref="B86:H86"/>
    <mergeCell ref="B87:H87"/>
  </mergeCells>
  <hyperlinks>
    <hyperlink ref="B14:H14" r:id="rId1" display="            i.    State Tax Department Property Tax Lookup Tool" xr:uid="{4C8682A9-92B1-4614-B883-00C82E15C75C}"/>
    <hyperlink ref="B26:H26" r:id="rId2" display="            i.    State Tax Department Property Tax Lookup Tool" xr:uid="{381340BF-5BCF-45D4-8FAC-75C69C633752}"/>
    <hyperlink ref="B1:H1" r:id="rId3" display="Note: These instructions were developed by the NDACO and converted to excel by the NDSAO. See original instruction form here." xr:uid="{BB37F8D3-2CEB-4DBF-9D9E-6333C4381B21}"/>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2:F69"/>
  <sheetViews>
    <sheetView zoomScale="115" zoomScaleNormal="115" workbookViewId="0">
      <selection activeCell="X4" sqref="X4"/>
    </sheetView>
  </sheetViews>
  <sheetFormatPr defaultColWidth="8.88671875" defaultRowHeight="15" x14ac:dyDescent="0.2"/>
  <cols>
    <col min="1" max="1" width="8.88671875" style="91"/>
    <col min="2" max="2" width="8.109375" style="91" customWidth="1"/>
    <col min="3" max="3" width="8.88671875" style="91"/>
    <col min="4" max="4" width="14.6640625" style="91" customWidth="1"/>
    <col min="5" max="5" width="8.88671875" style="91"/>
    <col min="6" max="6" width="19.77734375" style="91" customWidth="1"/>
    <col min="7" max="16384" width="8.88671875" style="91"/>
  </cols>
  <sheetData>
    <row r="2" spans="1:6" ht="12" customHeight="1" x14ac:dyDescent="0.2"/>
    <row r="7" spans="1:6" ht="37.5" x14ac:dyDescent="0.5">
      <c r="A7" s="378" t="s">
        <v>719</v>
      </c>
      <c r="B7" s="379"/>
      <c r="C7" s="379"/>
      <c r="D7" s="379"/>
      <c r="E7" s="379"/>
      <c r="F7" s="379"/>
    </row>
    <row r="8" spans="1:6" ht="25.5" x14ac:dyDescent="0.35">
      <c r="A8" s="382" t="s">
        <v>107</v>
      </c>
      <c r="B8" s="383"/>
      <c r="C8" s="383"/>
      <c r="D8" s="383"/>
      <c r="E8" s="383"/>
      <c r="F8" s="383"/>
    </row>
    <row r="9" spans="1:6" ht="23.25" x14ac:dyDescent="0.35">
      <c r="A9" s="380" t="str">
        <f>"December 31, "&amp;TOC!D2&amp;""</f>
        <v>December 31, 2027</v>
      </c>
      <c r="B9" s="381"/>
      <c r="C9" s="381"/>
      <c r="D9" s="381"/>
      <c r="E9" s="381"/>
      <c r="F9" s="381"/>
    </row>
    <row r="14" spans="1:6" x14ac:dyDescent="0.2">
      <c r="C14" s="377" t="s">
        <v>243</v>
      </c>
      <c r="D14" s="377"/>
      <c r="E14" s="377"/>
    </row>
    <row r="15" spans="1:6" x14ac:dyDescent="0.2">
      <c r="C15" s="133"/>
      <c r="D15" s="133" t="s">
        <v>252</v>
      </c>
      <c r="E15" s="133"/>
    </row>
    <row r="16" spans="1:6" x14ac:dyDescent="0.2">
      <c r="C16" s="129"/>
      <c r="D16" s="129"/>
      <c r="E16" s="129"/>
    </row>
    <row r="17" spans="3:5" x14ac:dyDescent="0.2">
      <c r="C17" s="185" t="s">
        <v>250</v>
      </c>
      <c r="D17" s="129"/>
      <c r="E17" s="190" t="s">
        <v>244</v>
      </c>
    </row>
    <row r="18" spans="3:5" x14ac:dyDescent="0.2">
      <c r="C18" s="185" t="s">
        <v>250</v>
      </c>
      <c r="D18" s="129"/>
      <c r="E18" s="190" t="s">
        <v>245</v>
      </c>
    </row>
    <row r="19" spans="3:5" x14ac:dyDescent="0.2">
      <c r="C19" s="185" t="s">
        <v>250</v>
      </c>
      <c r="D19" s="129"/>
      <c r="E19" s="190" t="s">
        <v>246</v>
      </c>
    </row>
    <row r="20" spans="3:5" x14ac:dyDescent="0.2">
      <c r="C20" s="185" t="s">
        <v>250</v>
      </c>
      <c r="D20" s="129"/>
      <c r="E20" s="190" t="s">
        <v>246</v>
      </c>
    </row>
    <row r="21" spans="3:5" x14ac:dyDescent="0.2">
      <c r="C21" s="185" t="s">
        <v>250</v>
      </c>
      <c r="D21" s="129"/>
      <c r="E21" s="190" t="s">
        <v>246</v>
      </c>
    </row>
    <row r="22" spans="3:5" x14ac:dyDescent="0.2">
      <c r="C22" s="186"/>
      <c r="D22" s="129"/>
      <c r="E22" s="190"/>
    </row>
    <row r="23" spans="3:5" x14ac:dyDescent="0.2">
      <c r="C23" s="185" t="s">
        <v>250</v>
      </c>
      <c r="D23" s="129"/>
      <c r="E23" s="190" t="s">
        <v>247</v>
      </c>
    </row>
    <row r="24" spans="3:5" x14ac:dyDescent="0.2">
      <c r="C24" s="185" t="s">
        <v>250</v>
      </c>
      <c r="D24" s="129"/>
      <c r="E24" s="190" t="s">
        <v>251</v>
      </c>
    </row>
    <row r="25" spans="3:5" x14ac:dyDescent="0.2">
      <c r="C25" s="185" t="s">
        <v>250</v>
      </c>
      <c r="D25" s="129"/>
      <c r="E25" s="190" t="s">
        <v>249</v>
      </c>
    </row>
    <row r="26" spans="3:5" x14ac:dyDescent="0.2">
      <c r="C26" s="185" t="s">
        <v>250</v>
      </c>
      <c r="D26" s="129"/>
      <c r="E26" s="190" t="s">
        <v>248</v>
      </c>
    </row>
    <row r="27" spans="3:5" x14ac:dyDescent="0.2">
      <c r="C27" s="185" t="s">
        <v>250</v>
      </c>
      <c r="D27" s="129"/>
      <c r="E27" s="190" t="s">
        <v>182</v>
      </c>
    </row>
    <row r="28" spans="3:5" x14ac:dyDescent="0.2">
      <c r="C28" s="185" t="s">
        <v>250</v>
      </c>
      <c r="D28" s="129"/>
      <c r="E28" s="190" t="s">
        <v>171</v>
      </c>
    </row>
    <row r="29" spans="3:5" x14ac:dyDescent="0.2">
      <c r="C29" s="185" t="s">
        <v>250</v>
      </c>
      <c r="D29" s="129"/>
      <c r="E29" s="190" t="s">
        <v>185</v>
      </c>
    </row>
    <row r="69" spans="4:4" x14ac:dyDescent="0.2">
      <c r="D69" s="130"/>
    </row>
  </sheetData>
  <mergeCells count="4">
    <mergeCell ref="C14:E14"/>
    <mergeCell ref="A7:F7"/>
    <mergeCell ref="A9:F9"/>
    <mergeCell ref="A8:F8"/>
  </mergeCells>
  <phoneticPr fontId="0" type="noConversion"/>
  <pageMargins left="0.75" right="0.75" top="1" bottom="1" header="0.5" footer="0.5"/>
  <pageSetup orientation="portrait" r:id="rId1"/>
  <headerFooter alignWithMargins="0"/>
  <ignoredErrors>
    <ignoredError sqref="A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5150-FC4C-4DD3-A339-0DE02E667B90}">
  <dimension ref="A1:F31"/>
  <sheetViews>
    <sheetView zoomScale="145" zoomScaleNormal="145" workbookViewId="0">
      <selection activeCell="J8" sqref="J8"/>
    </sheetView>
  </sheetViews>
  <sheetFormatPr defaultColWidth="8.88671875" defaultRowHeight="15" x14ac:dyDescent="0.2"/>
  <cols>
    <col min="1" max="2" width="8.88671875" style="10"/>
    <col min="3" max="3" width="11.5546875" style="10" customWidth="1"/>
    <col min="4" max="16384" width="8.88671875" style="10"/>
  </cols>
  <sheetData>
    <row r="1" spans="1:6" ht="23.25" x14ac:dyDescent="0.35">
      <c r="A1" s="384" t="str">
        <f>+'Budget Cover'!A7</f>
        <v>EXAMPLE COUNTY</v>
      </c>
      <c r="B1" s="384"/>
      <c r="C1" s="384"/>
      <c r="D1" s="384"/>
      <c r="E1" s="384"/>
      <c r="F1" s="384"/>
    </row>
    <row r="2" spans="1:6" ht="23.25" x14ac:dyDescent="0.35">
      <c r="A2" s="128"/>
      <c r="B2" s="128"/>
      <c r="C2" s="134" t="s">
        <v>118</v>
      </c>
      <c r="D2" s="179">
        <v>2027</v>
      </c>
      <c r="E2" s="128"/>
      <c r="F2" s="128"/>
    </row>
    <row r="3" spans="1:6" ht="18" x14ac:dyDescent="0.25">
      <c r="A3" s="402" t="s">
        <v>101</v>
      </c>
      <c r="B3" s="402"/>
      <c r="C3" s="402"/>
      <c r="D3" s="402"/>
      <c r="E3" s="402"/>
      <c r="F3" s="402"/>
    </row>
    <row r="4" spans="1:6" x14ac:dyDescent="0.2">
      <c r="A4" s="91"/>
      <c r="B4" s="91"/>
      <c r="C4" s="91"/>
      <c r="D4" s="91"/>
      <c r="E4" s="91"/>
      <c r="F4" s="91"/>
    </row>
    <row r="5" spans="1:6" ht="15.75" x14ac:dyDescent="0.25">
      <c r="A5" s="351" t="s">
        <v>720</v>
      </c>
      <c r="B5" s="351"/>
      <c r="C5" s="351"/>
      <c r="D5" s="351"/>
      <c r="E5" s="351"/>
      <c r="F5" s="180" t="s">
        <v>100</v>
      </c>
    </row>
    <row r="6" spans="1:6" x14ac:dyDescent="0.2">
      <c r="A6" s="91"/>
      <c r="B6" s="91"/>
      <c r="C6" s="91"/>
      <c r="D6" s="91"/>
      <c r="E6" s="91"/>
      <c r="F6" s="91"/>
    </row>
    <row r="7" spans="1:6" x14ac:dyDescent="0.2">
      <c r="A7" s="91" t="s">
        <v>104</v>
      </c>
      <c r="B7" s="91"/>
      <c r="C7" s="91"/>
      <c r="D7" s="91"/>
      <c r="E7" s="91"/>
      <c r="F7" s="131" t="s">
        <v>320</v>
      </c>
    </row>
    <row r="8" spans="1:6" x14ac:dyDescent="0.2">
      <c r="A8" s="91"/>
      <c r="B8" s="91"/>
      <c r="C8" s="91"/>
      <c r="D8" s="91"/>
      <c r="E8" s="91"/>
      <c r="F8" s="130"/>
    </row>
    <row r="9" spans="1:6" x14ac:dyDescent="0.2">
      <c r="A9" s="91" t="s">
        <v>716</v>
      </c>
      <c r="B9" s="91"/>
      <c r="C9" s="91"/>
      <c r="D9" s="91"/>
      <c r="E9" s="91"/>
      <c r="F9" s="131" t="s">
        <v>320</v>
      </c>
    </row>
    <row r="10" spans="1:6" x14ac:dyDescent="0.2">
      <c r="A10" s="91"/>
      <c r="B10" s="91"/>
      <c r="C10" s="91"/>
      <c r="D10" s="91"/>
      <c r="E10" s="91"/>
      <c r="F10" s="130"/>
    </row>
    <row r="11" spans="1:6" x14ac:dyDescent="0.2">
      <c r="A11" s="91" t="s">
        <v>108</v>
      </c>
      <c r="B11" s="91"/>
      <c r="C11" s="91"/>
      <c r="D11" s="91"/>
      <c r="E11" s="91"/>
      <c r="F11" s="131" t="s">
        <v>320</v>
      </c>
    </row>
    <row r="12" spans="1:6" x14ac:dyDescent="0.2">
      <c r="A12" s="91"/>
      <c r="B12" s="91"/>
      <c r="C12" s="91"/>
      <c r="D12" s="91"/>
      <c r="E12" s="91"/>
      <c r="F12" s="91"/>
    </row>
    <row r="13" spans="1:6" x14ac:dyDescent="0.2">
      <c r="A13" s="91" t="s">
        <v>0</v>
      </c>
      <c r="B13" s="91"/>
      <c r="C13" s="91"/>
      <c r="D13" s="91"/>
      <c r="E13" s="91"/>
      <c r="F13" s="131" t="s">
        <v>320</v>
      </c>
    </row>
    <row r="14" spans="1:6" x14ac:dyDescent="0.2">
      <c r="A14" s="91"/>
      <c r="B14" s="91"/>
      <c r="C14" s="91"/>
      <c r="D14" s="91"/>
      <c r="E14" s="91"/>
      <c r="F14" s="91"/>
    </row>
    <row r="15" spans="1:6" x14ac:dyDescent="0.2">
      <c r="A15" s="91" t="s">
        <v>1</v>
      </c>
      <c r="B15" s="91"/>
      <c r="C15" s="91"/>
      <c r="D15" s="91"/>
      <c r="E15" s="91"/>
      <c r="F15" s="131" t="s">
        <v>320</v>
      </c>
    </row>
    <row r="16" spans="1:6" x14ac:dyDescent="0.2">
      <c r="A16" s="91"/>
      <c r="B16" s="91"/>
      <c r="C16" s="91"/>
      <c r="D16" s="91"/>
      <c r="E16" s="91"/>
      <c r="F16" s="91"/>
    </row>
    <row r="17" spans="1:6" x14ac:dyDescent="0.2">
      <c r="A17" s="91" t="s">
        <v>97</v>
      </c>
      <c r="B17" s="91"/>
      <c r="C17" s="91"/>
      <c r="D17" s="91"/>
      <c r="E17" s="91"/>
      <c r="F17" s="131" t="s">
        <v>320</v>
      </c>
    </row>
    <row r="18" spans="1:6" x14ac:dyDescent="0.2">
      <c r="A18" s="91"/>
      <c r="B18" s="91"/>
      <c r="C18" s="91"/>
      <c r="D18" s="91"/>
      <c r="E18" s="91"/>
      <c r="F18" s="91"/>
    </row>
    <row r="19" spans="1:6" x14ac:dyDescent="0.2">
      <c r="A19" s="91" t="s">
        <v>239</v>
      </c>
      <c r="B19" s="91"/>
      <c r="C19" s="91"/>
      <c r="D19" s="91"/>
      <c r="E19" s="91"/>
      <c r="F19" s="131" t="s">
        <v>320</v>
      </c>
    </row>
    <row r="20" spans="1:6" x14ac:dyDescent="0.2">
      <c r="A20" s="91"/>
      <c r="B20" s="91"/>
      <c r="C20" s="91"/>
      <c r="D20" s="91"/>
      <c r="E20" s="91"/>
      <c r="F20" s="91"/>
    </row>
    <row r="21" spans="1:6" x14ac:dyDescent="0.2">
      <c r="A21" s="91" t="s">
        <v>240</v>
      </c>
      <c r="B21" s="91"/>
      <c r="C21" s="91"/>
      <c r="D21" s="91"/>
      <c r="E21" s="91"/>
      <c r="F21" s="131" t="s">
        <v>320</v>
      </c>
    </row>
    <row r="22" spans="1:6" x14ac:dyDescent="0.2">
      <c r="A22" s="91"/>
      <c r="B22" s="91"/>
      <c r="C22" s="91"/>
      <c r="D22" s="91"/>
      <c r="E22" s="91"/>
      <c r="F22" s="91"/>
    </row>
    <row r="23" spans="1:6" x14ac:dyDescent="0.2">
      <c r="A23" s="91"/>
      <c r="B23" s="91"/>
      <c r="C23" s="91"/>
      <c r="D23" s="91"/>
      <c r="E23" s="91"/>
      <c r="F23" s="130"/>
    </row>
    <row r="25" spans="1:6" x14ac:dyDescent="0.2">
      <c r="F25" s="7"/>
    </row>
    <row r="27" spans="1:6" x14ac:dyDescent="0.2">
      <c r="F27" s="7"/>
    </row>
    <row r="29" spans="1:6" x14ac:dyDescent="0.2">
      <c r="F29" s="7"/>
    </row>
    <row r="31" spans="1:6" x14ac:dyDescent="0.2">
      <c r="F31" s="7"/>
    </row>
  </sheetData>
  <mergeCells count="1">
    <mergeCell ref="A1:F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N65"/>
  <sheetViews>
    <sheetView showGridLines="0" showZeros="0" zoomScale="55" zoomScaleNormal="55" workbookViewId="0">
      <selection activeCell="T46" sqref="T46"/>
    </sheetView>
  </sheetViews>
  <sheetFormatPr defaultColWidth="8.88671875" defaultRowHeight="15" x14ac:dyDescent="0.2"/>
  <cols>
    <col min="1" max="1" width="8.88671875" style="91"/>
    <col min="2" max="2" width="11" style="91" customWidth="1"/>
    <col min="3" max="3" width="8.88671875" style="91"/>
    <col min="4" max="4" width="17.33203125" style="91" customWidth="1"/>
    <col min="5" max="5" width="26.6640625" style="91" customWidth="1"/>
    <col min="6" max="6" width="15.5546875" style="91" customWidth="1"/>
    <col min="7" max="7" width="28.21875" style="91" customWidth="1"/>
    <col min="8" max="8" width="16.21875" style="91" bestFit="1" customWidth="1"/>
    <col min="9" max="28" width="8.88671875" style="91"/>
    <col min="29" max="29" width="0" style="91" hidden="1" customWidth="1"/>
    <col min="30" max="16384" width="8.88671875" style="91"/>
  </cols>
  <sheetData>
    <row r="1" spans="1:40" ht="23.25" x14ac:dyDescent="0.35">
      <c r="A1" s="93"/>
      <c r="B1" s="93"/>
      <c r="C1" s="93"/>
      <c r="D1" s="93"/>
      <c r="E1" s="93"/>
      <c r="F1" s="93"/>
      <c r="G1" s="93"/>
      <c r="H1" s="178" t="s">
        <v>2</v>
      </c>
    </row>
    <row r="2" spans="1:40" ht="23.25" x14ac:dyDescent="0.35">
      <c r="A2" s="93"/>
      <c r="B2" s="93"/>
      <c r="C2" s="93"/>
      <c r="D2" s="93"/>
      <c r="E2" s="93"/>
      <c r="F2" s="93"/>
      <c r="H2" s="94"/>
    </row>
    <row r="3" spans="1:40" ht="30.75" x14ac:dyDescent="0.45">
      <c r="A3" s="390" t="str">
        <f>+'Budget Cover'!A7</f>
        <v>EXAMPLE COUNTY</v>
      </c>
      <c r="B3" s="391"/>
      <c r="C3" s="391"/>
      <c r="D3" s="391"/>
      <c r="E3" s="391"/>
      <c r="F3" s="391"/>
      <c r="G3" s="391"/>
      <c r="H3" s="391"/>
      <c r="AC3" s="88" t="s">
        <v>702</v>
      </c>
    </row>
    <row r="4" spans="1:40" ht="25.5" x14ac:dyDescent="0.35">
      <c r="A4" s="386" t="s">
        <v>105</v>
      </c>
      <c r="B4" s="387"/>
      <c r="C4" s="387"/>
      <c r="D4" s="387"/>
      <c r="E4" s="387"/>
      <c r="F4" s="387"/>
      <c r="G4" s="387"/>
      <c r="H4" s="387"/>
      <c r="AC4" s="88" t="s">
        <v>703</v>
      </c>
    </row>
    <row r="5" spans="1:40" ht="25.5" x14ac:dyDescent="0.35">
      <c r="A5" s="386">
        <f>+TOC!D2</f>
        <v>2027</v>
      </c>
      <c r="B5" s="387"/>
      <c r="C5" s="387"/>
      <c r="D5" s="387"/>
      <c r="E5" s="387"/>
      <c r="F5" s="387"/>
      <c r="G5" s="387"/>
      <c r="H5" s="387"/>
    </row>
    <row r="6" spans="1:40" ht="23.25" x14ac:dyDescent="0.35">
      <c r="A6" s="93"/>
      <c r="C6" s="94"/>
      <c r="D6" s="93"/>
      <c r="E6" s="93"/>
      <c r="F6" s="93"/>
      <c r="G6" s="93"/>
      <c r="H6" s="93"/>
    </row>
    <row r="7" spans="1:40" ht="23.25" x14ac:dyDescent="0.35">
      <c r="A7" s="93"/>
      <c r="B7" s="93"/>
      <c r="E7" s="94"/>
      <c r="F7" s="93"/>
      <c r="G7" s="93"/>
      <c r="H7" s="93"/>
    </row>
    <row r="8" spans="1:40" ht="23.25" x14ac:dyDescent="0.35">
      <c r="A8" s="93"/>
      <c r="B8" s="93"/>
      <c r="C8" s="93"/>
      <c r="D8" s="93"/>
      <c r="E8" s="93"/>
      <c r="F8" s="93"/>
      <c r="G8" s="93"/>
      <c r="H8" s="128" t="s">
        <v>3</v>
      </c>
    </row>
    <row r="9" spans="1:40" ht="23.25" x14ac:dyDescent="0.35">
      <c r="A9" s="135"/>
      <c r="B9" s="136" t="s">
        <v>4</v>
      </c>
      <c r="C9" s="135"/>
      <c r="D9" s="93"/>
      <c r="E9" s="93"/>
      <c r="F9" s="93"/>
      <c r="G9" s="93"/>
      <c r="H9" s="137" t="s">
        <v>5</v>
      </c>
    </row>
    <row r="10" spans="1:40" ht="23.25" x14ac:dyDescent="0.35">
      <c r="A10" s="93"/>
      <c r="B10" s="94"/>
      <c r="C10" s="93"/>
      <c r="D10" s="93"/>
      <c r="E10" s="93"/>
      <c r="F10" s="93"/>
      <c r="G10" s="93"/>
      <c r="H10" s="138"/>
    </row>
    <row r="11" spans="1:40" ht="23.25" x14ac:dyDescent="0.35">
      <c r="A11" s="88" t="s">
        <v>96</v>
      </c>
      <c r="B11" s="94"/>
      <c r="C11" s="93"/>
      <c r="D11" s="93"/>
      <c r="E11" s="93"/>
      <c r="F11" s="93"/>
      <c r="G11" s="93"/>
      <c r="H11" s="184">
        <f>SUM('G 1'!I28)</f>
        <v>0</v>
      </c>
      <c r="M11" s="385"/>
      <c r="N11" s="385"/>
      <c r="O11" s="385"/>
      <c r="P11" s="385"/>
      <c r="Q11" s="385"/>
      <c r="R11" s="385"/>
      <c r="S11" s="385"/>
      <c r="T11" s="385"/>
      <c r="U11" s="385"/>
      <c r="V11" s="385"/>
      <c r="W11" s="385"/>
      <c r="X11" s="385"/>
      <c r="Y11" s="385"/>
      <c r="Z11" s="385"/>
      <c r="AA11" s="385"/>
      <c r="AB11" s="385"/>
      <c r="AC11" s="385"/>
      <c r="AD11" s="385"/>
      <c r="AE11" s="385"/>
      <c r="AF11" s="385"/>
      <c r="AG11" s="385"/>
      <c r="AH11" s="385"/>
      <c r="AI11" s="385"/>
      <c r="AJ11" s="385"/>
      <c r="AK11" s="385"/>
      <c r="AL11" s="385"/>
      <c r="AM11" s="385"/>
      <c r="AN11" s="385"/>
    </row>
    <row r="12" spans="1:40" ht="11.25" customHeight="1" x14ac:dyDescent="0.35">
      <c r="A12" s="93"/>
      <c r="B12" s="94"/>
      <c r="C12" s="93"/>
      <c r="D12" s="93"/>
      <c r="E12" s="93"/>
      <c r="F12" s="93"/>
      <c r="G12" s="93"/>
      <c r="H12" s="189"/>
      <c r="M12" s="385"/>
      <c r="N12" s="385"/>
      <c r="O12" s="385"/>
      <c r="P12" s="385"/>
      <c r="Q12" s="385"/>
      <c r="R12" s="385"/>
      <c r="S12" s="385"/>
      <c r="T12" s="385"/>
      <c r="U12" s="385"/>
      <c r="V12" s="385"/>
      <c r="W12" s="385"/>
      <c r="X12" s="385"/>
      <c r="Y12" s="385"/>
      <c r="Z12" s="385"/>
      <c r="AA12" s="385"/>
      <c r="AB12" s="385"/>
      <c r="AC12" s="385"/>
      <c r="AD12" s="385"/>
      <c r="AE12" s="385"/>
      <c r="AF12" s="385"/>
      <c r="AG12" s="385"/>
      <c r="AH12" s="385"/>
      <c r="AI12" s="385"/>
      <c r="AJ12" s="385"/>
      <c r="AK12" s="385"/>
      <c r="AL12" s="385"/>
      <c r="AM12" s="385"/>
      <c r="AN12" s="385"/>
    </row>
    <row r="13" spans="1:40" ht="23.25" x14ac:dyDescent="0.35">
      <c r="A13" s="88" t="s">
        <v>6</v>
      </c>
      <c r="B13" s="94"/>
      <c r="C13" s="93"/>
      <c r="D13" s="93"/>
      <c r="E13" s="93"/>
      <c r="F13" s="93"/>
      <c r="G13" s="93"/>
      <c r="H13" s="189"/>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5"/>
      <c r="AK13" s="385"/>
      <c r="AL13" s="385"/>
      <c r="AM13" s="385"/>
      <c r="AN13" s="385"/>
    </row>
    <row r="14" spans="1:40" ht="23.25" x14ac:dyDescent="0.35">
      <c r="A14" s="93"/>
      <c r="B14" s="11" t="str">
        <f>+'SR 1'!E2</f>
        <v>SR Example Fund 1</v>
      </c>
      <c r="C14" s="93"/>
      <c r="D14" s="93"/>
      <c r="E14" s="93"/>
      <c r="F14" s="93"/>
      <c r="G14" s="93"/>
      <c r="H14" s="184">
        <f>+'SR 1'!I28</f>
        <v>0</v>
      </c>
    </row>
    <row r="15" spans="1:40" ht="23.25" x14ac:dyDescent="0.35">
      <c r="A15" s="93"/>
      <c r="B15" s="11" t="str">
        <f>+'SR 2'!E2</f>
        <v>SR Example Fund 2</v>
      </c>
      <c r="C15" s="93"/>
      <c r="D15" s="93"/>
      <c r="E15" s="93"/>
      <c r="F15" s="93"/>
      <c r="G15" s="93"/>
      <c r="H15" s="184">
        <f>+'SR 2'!I28</f>
        <v>0</v>
      </c>
    </row>
    <row r="16" spans="1:40" ht="23.25" x14ac:dyDescent="0.35">
      <c r="A16" s="93"/>
      <c r="B16" s="11" t="str">
        <f>+'SR 3'!E2</f>
        <v>SR Example Fund 3</v>
      </c>
      <c r="C16" s="93"/>
      <c r="D16" s="93"/>
      <c r="E16" s="93"/>
      <c r="F16" s="93"/>
      <c r="G16" s="93"/>
      <c r="H16" s="184">
        <f>+'SR 3'!I28</f>
        <v>0</v>
      </c>
    </row>
    <row r="17" spans="1:13" ht="23.25" x14ac:dyDescent="0.35">
      <c r="A17" s="93"/>
      <c r="B17" s="11" t="str">
        <f>+'SR 4'!E2</f>
        <v>SR Example Fund 4</v>
      </c>
      <c r="C17" s="93"/>
      <c r="D17" s="93"/>
      <c r="E17" s="93"/>
      <c r="F17" s="93"/>
      <c r="G17" s="93"/>
      <c r="H17" s="184">
        <f>+'SR 4'!I28</f>
        <v>0</v>
      </c>
    </row>
    <row r="18" spans="1:13" ht="23.25" x14ac:dyDescent="0.35">
      <c r="A18" s="93"/>
      <c r="B18" s="11" t="str">
        <f>+'SR 5'!E2</f>
        <v>SR Example Fund 5</v>
      </c>
      <c r="C18" s="93"/>
      <c r="D18" s="93"/>
      <c r="E18" s="93"/>
      <c r="F18" s="93"/>
      <c r="G18" s="93"/>
      <c r="H18" s="184">
        <f>+'SR 5'!I28</f>
        <v>0</v>
      </c>
    </row>
    <row r="19" spans="1:13" ht="23.25" x14ac:dyDescent="0.35">
      <c r="A19" s="93"/>
      <c r="B19" s="11" t="str">
        <f>+'SR 6'!E2</f>
        <v>SR Example Fund 6</v>
      </c>
      <c r="C19" s="93"/>
      <c r="D19" s="93"/>
      <c r="E19" s="93"/>
      <c r="F19" s="93"/>
      <c r="G19" s="93"/>
      <c r="H19" s="184">
        <f>+'SR 6'!I28</f>
        <v>0</v>
      </c>
      <c r="M19" s="93" t="s">
        <v>159</v>
      </c>
    </row>
    <row r="20" spans="1:13" ht="23.25" x14ac:dyDescent="0.35">
      <c r="A20" s="93"/>
      <c r="B20" s="11" t="str">
        <f>+'SR 7'!E2</f>
        <v>SR Example Fund 7</v>
      </c>
      <c r="C20" s="93"/>
      <c r="D20" s="93"/>
      <c r="E20" s="93"/>
      <c r="F20" s="93"/>
      <c r="G20" s="93"/>
      <c r="H20" s="184">
        <f>+'SR 7'!I28</f>
        <v>0</v>
      </c>
      <c r="M20" s="93" t="s">
        <v>232</v>
      </c>
    </row>
    <row r="21" spans="1:13" ht="23.25" x14ac:dyDescent="0.35">
      <c r="A21" s="93"/>
      <c r="B21" s="11" t="str">
        <f>+'SR 8'!E2</f>
        <v>SR Example Fund 8</v>
      </c>
      <c r="C21" s="93"/>
      <c r="D21" s="93"/>
      <c r="E21" s="93"/>
      <c r="F21" s="93"/>
      <c r="G21" s="93"/>
      <c r="H21" s="184">
        <f>+'SR 8'!I28</f>
        <v>0</v>
      </c>
    </row>
    <row r="22" spans="1:13" ht="23.25" x14ac:dyDescent="0.35">
      <c r="A22" s="93"/>
      <c r="B22" s="11" t="str">
        <f>+'SR 9'!E2</f>
        <v>SR Example Fund 9</v>
      </c>
      <c r="C22" s="93"/>
      <c r="D22" s="93"/>
      <c r="E22" s="93"/>
      <c r="F22" s="93"/>
      <c r="G22" s="93"/>
      <c r="H22" s="184">
        <f>+'SR 9'!I28</f>
        <v>0</v>
      </c>
    </row>
    <row r="23" spans="1:13" ht="23.25" x14ac:dyDescent="0.35">
      <c r="A23" s="93"/>
      <c r="B23" s="11" t="str">
        <f>+'SR 10'!E2</f>
        <v>SR Example Fund 10</v>
      </c>
      <c r="C23" s="93"/>
      <c r="D23" s="93"/>
      <c r="E23" s="93"/>
      <c r="F23" s="93"/>
      <c r="G23" s="93"/>
      <c r="H23" s="184">
        <f>+'SR 10'!I28</f>
        <v>0</v>
      </c>
    </row>
    <row r="24" spans="1:13" ht="23.25" x14ac:dyDescent="0.35">
      <c r="A24" s="93"/>
      <c r="B24" s="11" t="str">
        <f>+'SR 11'!E2</f>
        <v>SR Example Fund 11</v>
      </c>
      <c r="C24" s="93"/>
      <c r="D24" s="93"/>
      <c r="E24" s="93"/>
      <c r="F24" s="93"/>
      <c r="G24" s="93"/>
      <c r="H24" s="184">
        <f>+'SR 11'!I28</f>
        <v>0</v>
      </c>
    </row>
    <row r="25" spans="1:13" ht="23.25" x14ac:dyDescent="0.35">
      <c r="A25" s="93"/>
      <c r="B25" s="11" t="str">
        <f>+'SR 12'!E2</f>
        <v>SR Example Fund 12</v>
      </c>
      <c r="G25" s="93"/>
      <c r="H25" s="184">
        <f>+'SR 12'!I28</f>
        <v>0</v>
      </c>
    </row>
    <row r="26" spans="1:13" ht="23.25" x14ac:dyDescent="0.35">
      <c r="A26" s="93"/>
      <c r="B26" s="11" t="str">
        <f>+'SR 13'!E2</f>
        <v>SR Example Fund 13</v>
      </c>
      <c r="G26" s="93"/>
      <c r="H26" s="184">
        <f>+'SR 13'!I28</f>
        <v>0</v>
      </c>
    </row>
    <row r="27" spans="1:13" ht="23.25" x14ac:dyDescent="0.35">
      <c r="A27" s="93"/>
      <c r="B27" s="11" t="str">
        <f>+'SR 14'!E2</f>
        <v>SR Example Fund 14</v>
      </c>
      <c r="C27" s="93"/>
      <c r="D27" s="93"/>
      <c r="E27" s="93"/>
      <c r="F27" s="93"/>
      <c r="G27" s="93"/>
      <c r="H27" s="184">
        <f>+'SR 14'!I28</f>
        <v>0</v>
      </c>
      <c r="I27" s="93"/>
    </row>
    <row r="28" spans="1:13" ht="23.25" x14ac:dyDescent="0.35">
      <c r="A28" s="93"/>
      <c r="B28" s="11" t="str">
        <f>+'SR 15'!E2</f>
        <v>SR Example Fund 15</v>
      </c>
      <c r="G28" s="93"/>
      <c r="H28" s="184">
        <f>+'SR 15'!I28</f>
        <v>0</v>
      </c>
      <c r="I28" s="93"/>
    </row>
    <row r="29" spans="1:13" ht="23.25" x14ac:dyDescent="0.35">
      <c r="A29" s="93"/>
      <c r="B29" s="94"/>
      <c r="G29" s="93"/>
      <c r="H29" s="189"/>
      <c r="I29" s="93"/>
    </row>
    <row r="30" spans="1:13" ht="23.25" x14ac:dyDescent="0.35">
      <c r="A30" s="88" t="s">
        <v>241</v>
      </c>
      <c r="B30" s="94"/>
      <c r="C30" s="93"/>
      <c r="D30" s="93"/>
      <c r="E30" s="93"/>
      <c r="F30" s="93"/>
      <c r="G30" s="93"/>
      <c r="H30" s="189"/>
    </row>
    <row r="31" spans="1:13" ht="23.25" x14ac:dyDescent="0.35">
      <c r="A31" s="93"/>
      <c r="B31" s="11" t="str">
        <f>+'DS 1'!D2</f>
        <v>DS Example Fund 1</v>
      </c>
      <c r="C31" s="93"/>
      <c r="D31" s="93"/>
      <c r="E31" s="93"/>
      <c r="F31" s="93"/>
      <c r="G31" s="93"/>
      <c r="H31" s="184">
        <f>+'DS 1'!I28</f>
        <v>0</v>
      </c>
    </row>
    <row r="32" spans="1:13" ht="23.25" x14ac:dyDescent="0.35">
      <c r="A32" s="93"/>
      <c r="B32" s="11" t="str">
        <f>+'DS 2'!D2</f>
        <v>DS Example Fund 2</v>
      </c>
      <c r="C32" s="93"/>
      <c r="D32" s="93"/>
      <c r="E32" s="93"/>
      <c r="F32" s="93"/>
      <c r="G32" s="93"/>
      <c r="H32" s="184">
        <f>+'DS 2'!I28</f>
        <v>0</v>
      </c>
    </row>
    <row r="33" spans="1:9" ht="23.25" x14ac:dyDescent="0.35">
      <c r="A33" s="93"/>
      <c r="B33" s="11" t="str">
        <f>+'DS 3'!D2</f>
        <v>DS Example Fund 3</v>
      </c>
      <c r="C33" s="93"/>
      <c r="D33" s="93"/>
      <c r="E33" s="93"/>
      <c r="F33" s="93"/>
      <c r="G33" s="93"/>
      <c r="H33" s="184">
        <f>+'DS 3'!I28</f>
        <v>0</v>
      </c>
    </row>
    <row r="34" spans="1:9" ht="23.25" x14ac:dyDescent="0.35">
      <c r="A34" s="93"/>
      <c r="B34" s="11" t="str">
        <f>+'DS 4'!D2</f>
        <v>DS Example Fund 4</v>
      </c>
      <c r="C34" s="93"/>
      <c r="D34" s="93"/>
      <c r="E34" s="93"/>
      <c r="F34" s="93"/>
      <c r="G34" s="93"/>
      <c r="H34" s="184">
        <f>+'DS 4'!I28</f>
        <v>0</v>
      </c>
    </row>
    <row r="35" spans="1:9" ht="23.25" x14ac:dyDescent="0.35">
      <c r="A35" s="93"/>
      <c r="B35" s="11" t="str">
        <f>+'DS 5'!D2</f>
        <v>DS Example Fund 5</v>
      </c>
      <c r="C35" s="93"/>
      <c r="D35" s="93"/>
      <c r="E35" s="93"/>
      <c r="F35" s="93"/>
      <c r="G35" s="93"/>
      <c r="H35" s="184">
        <f>+'DS 5'!I28</f>
        <v>0</v>
      </c>
    </row>
    <row r="36" spans="1:9" ht="23.25" x14ac:dyDescent="0.35">
      <c r="A36" s="93"/>
      <c r="B36" s="11" t="str">
        <f>+'DS 6'!D2</f>
        <v>DS Example Fund 6</v>
      </c>
      <c r="C36" s="93"/>
      <c r="D36" s="93"/>
      <c r="E36" s="93"/>
      <c r="F36" s="93"/>
      <c r="G36" s="93"/>
      <c r="H36" s="184">
        <f>+'DS 6'!I28</f>
        <v>0</v>
      </c>
    </row>
    <row r="37" spans="1:9" ht="23.25" x14ac:dyDescent="0.35">
      <c r="A37" s="93"/>
      <c r="B37" s="11" t="str">
        <f>+'DS 7'!D2</f>
        <v>DS Example Fund 7</v>
      </c>
      <c r="C37" s="93"/>
      <c r="D37" s="93"/>
      <c r="E37" s="93"/>
      <c r="F37" s="93"/>
      <c r="G37" s="93"/>
      <c r="H37" s="184">
        <f>+'DS 7'!I28</f>
        <v>0</v>
      </c>
    </row>
    <row r="38" spans="1:9" ht="23.25" x14ac:dyDescent="0.35">
      <c r="A38" s="93"/>
      <c r="B38" s="11" t="str">
        <f>+'DS 8'!D2</f>
        <v>DS Example Fund 8</v>
      </c>
      <c r="C38" s="93"/>
      <c r="D38" s="93"/>
      <c r="E38" s="93"/>
      <c r="F38" s="93"/>
      <c r="G38" s="93"/>
      <c r="H38" s="184">
        <f>+'DS 8'!I28</f>
        <v>0</v>
      </c>
    </row>
    <row r="39" spans="1:9" ht="23.25" x14ac:dyDescent="0.35">
      <c r="A39" s="93"/>
      <c r="B39" s="11" t="str">
        <f>+'DS 9'!D2</f>
        <v>DS Example Fund 9</v>
      </c>
      <c r="C39" s="93"/>
      <c r="D39" s="93"/>
      <c r="E39" s="93"/>
      <c r="F39" s="93"/>
      <c r="G39" s="93"/>
      <c r="H39" s="184">
        <f>+'DS 9'!I28</f>
        <v>0</v>
      </c>
    </row>
    <row r="40" spans="1:9" ht="23.25" x14ac:dyDescent="0.35">
      <c r="A40" s="93"/>
      <c r="B40" s="11" t="str">
        <f>+'DS 10'!D2</f>
        <v>DS Example Fund 10</v>
      </c>
      <c r="C40" s="93"/>
      <c r="D40" s="93"/>
      <c r="E40" s="93"/>
      <c r="F40" s="93"/>
      <c r="G40" s="93"/>
      <c r="H40" s="184">
        <f>+'DS 10'!I28</f>
        <v>0</v>
      </c>
    </row>
    <row r="41" spans="1:9" ht="23.25" x14ac:dyDescent="0.35">
      <c r="A41" s="93"/>
      <c r="G41" s="93"/>
      <c r="H41" s="189"/>
      <c r="I41" s="93"/>
    </row>
    <row r="42" spans="1:9" ht="23.25" x14ac:dyDescent="0.35">
      <c r="A42" s="139" t="s">
        <v>242</v>
      </c>
      <c r="B42" s="93"/>
      <c r="G42" s="93"/>
      <c r="H42" s="189"/>
    </row>
    <row r="43" spans="1:9" ht="23.25" x14ac:dyDescent="0.35">
      <c r="A43" s="93"/>
      <c r="B43" s="11" t="str">
        <f>+'OCL 1'!E2</f>
        <v>OCL Example Fund 1</v>
      </c>
      <c r="G43" s="93"/>
      <c r="H43" s="184">
        <f>+'OCL 1'!I28</f>
        <v>0</v>
      </c>
    </row>
    <row r="44" spans="1:9" ht="23.25" x14ac:dyDescent="0.35">
      <c r="A44" s="93"/>
      <c r="B44" s="11" t="str">
        <f>+'OCL 2'!E2</f>
        <v>OCL Example Fund 2</v>
      </c>
      <c r="G44" s="93"/>
      <c r="H44" s="184">
        <f>+'OCL 2'!I28</f>
        <v>0</v>
      </c>
    </row>
    <row r="45" spans="1:9" ht="23.25" x14ac:dyDescent="0.35">
      <c r="A45" s="93"/>
      <c r="B45" s="11" t="str">
        <f>+'OCL 3'!E2</f>
        <v>OCL Example Fund 3</v>
      </c>
      <c r="G45" s="93"/>
      <c r="H45" s="184">
        <f>+'OCL 3'!I28</f>
        <v>0</v>
      </c>
    </row>
    <row r="46" spans="1:9" ht="23.25" x14ac:dyDescent="0.35">
      <c r="A46" s="93"/>
      <c r="B46" s="11" t="str">
        <f>+'OCL 4'!E2</f>
        <v>OCL Example Fund 4</v>
      </c>
      <c r="G46" s="93"/>
      <c r="H46" s="184">
        <f>+'OCL 4'!I28</f>
        <v>0</v>
      </c>
    </row>
    <row r="47" spans="1:9" ht="23.25" x14ac:dyDescent="0.35">
      <c r="A47" s="93"/>
      <c r="B47" s="11" t="str">
        <f>+'OCL 5'!E2</f>
        <v>OCL Example Fund 5</v>
      </c>
      <c r="G47" s="93"/>
      <c r="H47" s="184">
        <f>+'OCL 5'!I28</f>
        <v>0</v>
      </c>
    </row>
    <row r="48" spans="1:9" ht="23.25" x14ac:dyDescent="0.35">
      <c r="A48" s="93"/>
      <c r="B48" s="11" t="str">
        <f>+'OCL 6'!E2</f>
        <v>OCL Example Fund 6</v>
      </c>
      <c r="G48" s="93"/>
      <c r="H48" s="184">
        <f>+'OCL 6'!I28</f>
        <v>0</v>
      </c>
    </row>
    <row r="49" spans="1:8" ht="23.25" x14ac:dyDescent="0.35">
      <c r="A49" s="93"/>
      <c r="B49" s="11" t="str">
        <f>+'OCL 7'!E2</f>
        <v>OCL Example Fund 7</v>
      </c>
      <c r="G49" s="93"/>
      <c r="H49" s="184">
        <f>+'OCL 7'!I28</f>
        <v>0</v>
      </c>
    </row>
    <row r="50" spans="1:8" ht="23.25" x14ac:dyDescent="0.35">
      <c r="A50" s="93"/>
      <c r="B50" s="11" t="str">
        <f>+'OCL 8'!E2</f>
        <v>OCL Example Fund 8</v>
      </c>
      <c r="G50" s="93"/>
      <c r="H50" s="184">
        <f>+'OCL 8'!I28</f>
        <v>0</v>
      </c>
    </row>
    <row r="51" spans="1:8" ht="23.25" x14ac:dyDescent="0.35">
      <c r="A51" s="93"/>
      <c r="B51" s="11" t="str">
        <f>+'OCL 9'!E2</f>
        <v>OCL Example Fund 9</v>
      </c>
      <c r="G51" s="93"/>
      <c r="H51" s="184">
        <f>+'OCL 9'!I28</f>
        <v>0</v>
      </c>
    </row>
    <row r="52" spans="1:8" ht="23.25" x14ac:dyDescent="0.35">
      <c r="A52" s="93"/>
      <c r="B52" s="11" t="str">
        <f>+'OCL 10'!E2</f>
        <v>OCL Example Fund 10</v>
      </c>
      <c r="G52" s="93"/>
      <c r="H52" s="184">
        <f>+'OCL 10'!I28</f>
        <v>0</v>
      </c>
    </row>
    <row r="53" spans="1:8" ht="23.25" x14ac:dyDescent="0.35">
      <c r="A53" s="93"/>
      <c r="B53" s="94"/>
      <c r="G53" s="93"/>
      <c r="H53" s="219"/>
    </row>
    <row r="54" spans="1:8" ht="23.25" x14ac:dyDescent="0.35">
      <c r="A54" s="93"/>
      <c r="B54" s="94" t="s">
        <v>704</v>
      </c>
      <c r="G54" s="93"/>
      <c r="H54" s="187">
        <f>SUM(H11:H52)</f>
        <v>0</v>
      </c>
    </row>
    <row r="55" spans="1:8" ht="23.25" x14ac:dyDescent="0.35">
      <c r="A55" s="93"/>
      <c r="B55" s="93"/>
      <c r="C55" s="93"/>
      <c r="D55" s="93"/>
      <c r="E55" s="93"/>
      <c r="F55" s="93"/>
      <c r="H55" s="93"/>
    </row>
    <row r="56" spans="1:8" ht="23.25" x14ac:dyDescent="0.35">
      <c r="A56" s="93"/>
      <c r="B56" s="93"/>
      <c r="C56" s="93"/>
      <c r="D56" s="93"/>
      <c r="E56" s="93"/>
      <c r="F56" s="93"/>
      <c r="G56" s="93"/>
      <c r="H56" s="93"/>
    </row>
    <row r="57" spans="1:8" ht="27" x14ac:dyDescent="0.35">
      <c r="A57" s="93"/>
      <c r="B57" s="140"/>
      <c r="C57" s="140"/>
      <c r="D57" s="140"/>
      <c r="E57" s="140"/>
      <c r="F57" s="140"/>
      <c r="G57" s="140"/>
      <c r="H57" s="93"/>
    </row>
    <row r="58" spans="1:8" ht="91.5" customHeight="1" x14ac:dyDescent="0.35">
      <c r="A58" s="93"/>
      <c r="B58" s="388" t="str">
        <f>"I hereby certify that the foregoing budget for the Year Ending December 31, "&amp;(A5)&amp;" was adopted by the Board of County Commissioners on the (Enter Date)."</f>
        <v>I hereby certify that the foregoing budget for the Year Ending December 31, 2027 was adopted by the Board of County Commissioners on the (Enter Date).</v>
      </c>
      <c r="C58" s="389"/>
      <c r="D58" s="389"/>
      <c r="E58" s="389"/>
      <c r="F58" s="389"/>
      <c r="G58" s="389"/>
      <c r="H58" s="389"/>
    </row>
    <row r="59" spans="1:8" ht="23.25" x14ac:dyDescent="0.35">
      <c r="A59" s="93"/>
      <c r="B59" s="93"/>
      <c r="C59" s="93"/>
      <c r="D59" s="93"/>
      <c r="E59" s="93"/>
      <c r="F59" s="93"/>
      <c r="G59" s="93"/>
    </row>
    <row r="60" spans="1:8" ht="27" x14ac:dyDescent="0.35">
      <c r="A60" s="93" t="s">
        <v>88</v>
      </c>
      <c r="B60" s="140" t="s">
        <v>95</v>
      </c>
      <c r="C60" s="93"/>
      <c r="D60" s="93"/>
      <c r="E60" s="93"/>
      <c r="F60" s="93"/>
      <c r="G60" s="93"/>
    </row>
    <row r="61" spans="1:8" ht="27" x14ac:dyDescent="0.35">
      <c r="A61" s="93"/>
      <c r="B61" s="140"/>
      <c r="C61" s="93"/>
      <c r="D61" s="93"/>
      <c r="E61" s="93"/>
      <c r="F61" s="93"/>
      <c r="G61" s="93"/>
    </row>
    <row r="63" spans="1:8" x14ac:dyDescent="0.2">
      <c r="G63" s="141"/>
      <c r="H63" s="141"/>
    </row>
    <row r="65" spans="7:7" ht="25.5" x14ac:dyDescent="0.35">
      <c r="G65" s="142" t="s">
        <v>103</v>
      </c>
    </row>
  </sheetData>
  <mergeCells count="5">
    <mergeCell ref="M11:AN13"/>
    <mergeCell ref="A4:H4"/>
    <mergeCell ref="B58:H58"/>
    <mergeCell ref="A5:H5"/>
    <mergeCell ref="A3:H3"/>
  </mergeCells>
  <phoneticPr fontId="0" type="noConversion"/>
  <printOptions gridLinesSet="0"/>
  <pageMargins left="0.75" right="0.75" top="1" bottom="1" header="0.5" footer="0.5"/>
  <pageSetup scale="4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D7C4F-A076-463A-9DF5-744FBADD0B56}">
  <dimension ref="A1:V74"/>
  <sheetViews>
    <sheetView zoomScaleNormal="100" workbookViewId="0">
      <selection activeCell="I3" sqref="I3:V3"/>
    </sheetView>
  </sheetViews>
  <sheetFormatPr defaultColWidth="8.88671875" defaultRowHeight="15" x14ac:dyDescent="0.25"/>
  <cols>
    <col min="1" max="1" width="3.88671875" style="255" customWidth="1"/>
    <col min="2" max="2" width="61.109375" style="231" customWidth="1"/>
    <col min="3" max="3" width="12.6640625" style="231" bestFit="1" customWidth="1"/>
    <col min="4" max="4" width="14.21875" style="284" bestFit="1" customWidth="1"/>
    <col min="5" max="5" width="12.6640625" style="231" customWidth="1"/>
    <col min="6" max="6" width="8.77734375" style="230" customWidth="1"/>
    <col min="7" max="7" width="12.33203125" style="231" customWidth="1"/>
    <col min="8" max="16384" width="8.88671875" style="231"/>
  </cols>
  <sheetData>
    <row r="1" spans="1:22" ht="27" customHeight="1" x14ac:dyDescent="0.25">
      <c r="A1" s="392" t="str">
        <f>(TOC!D2-1)&amp; " Cap Calculation Worksheet - Entity Wide"&amp;"                                                         For "&amp;(TOC!D2)&amp;" Budget"</f>
        <v>2026 Cap Calculation Worksheet - Entity Wide                                                         For 2027 Budget</v>
      </c>
      <c r="B1" s="392"/>
      <c r="C1" s="229" t="s">
        <v>338</v>
      </c>
      <c r="D1" s="393" t="str">
        <f>'Budget Cover'!A7</f>
        <v>EXAMPLE COUNTY</v>
      </c>
      <c r="E1" s="394"/>
      <c r="I1" s="333" t="s">
        <v>691</v>
      </c>
    </row>
    <row r="2" spans="1:22" ht="26.25" customHeight="1" x14ac:dyDescent="0.25">
      <c r="A2" s="392"/>
      <c r="B2" s="392"/>
      <c r="C2" s="229" t="s">
        <v>339</v>
      </c>
      <c r="D2" s="232">
        <f>TOC!D2</f>
        <v>2027</v>
      </c>
      <c r="E2" s="233"/>
      <c r="I2" s="231" t="s">
        <v>692</v>
      </c>
    </row>
    <row r="3" spans="1:22" ht="51" customHeight="1" x14ac:dyDescent="0.4">
      <c r="A3" s="234" t="s">
        <v>355</v>
      </c>
      <c r="C3" s="235"/>
      <c r="D3" s="236"/>
      <c r="E3" s="237"/>
      <c r="F3" s="238"/>
      <c r="G3" s="239"/>
      <c r="I3" s="353" t="s">
        <v>705</v>
      </c>
      <c r="J3" s="353"/>
      <c r="K3" s="353"/>
      <c r="L3" s="353"/>
      <c r="M3" s="353"/>
      <c r="N3" s="353"/>
      <c r="O3" s="353"/>
      <c r="P3" s="353"/>
      <c r="Q3" s="353"/>
      <c r="R3" s="353"/>
      <c r="S3" s="353"/>
      <c r="T3" s="353"/>
      <c r="U3" s="353"/>
      <c r="V3" s="353"/>
    </row>
    <row r="4" spans="1:22" ht="15.75" x14ac:dyDescent="0.25">
      <c r="A4" s="240">
        <v>1</v>
      </c>
      <c r="B4" s="241" t="s">
        <v>356</v>
      </c>
      <c r="C4" s="239">
        <f>D2-1</f>
        <v>2026</v>
      </c>
      <c r="D4" s="242">
        <v>0.03</v>
      </c>
      <c r="E4" s="243"/>
      <c r="F4" s="244"/>
      <c r="G4" s="245"/>
    </row>
    <row r="5" spans="1:22" ht="16.5" thickBot="1" x14ac:dyDescent="0.3">
      <c r="A5" s="240">
        <f>A4+1</f>
        <v>2</v>
      </c>
      <c r="B5" s="246" t="s">
        <v>357</v>
      </c>
      <c r="C5" s="247">
        <f>D2-2</f>
        <v>2025</v>
      </c>
      <c r="D5" s="345"/>
      <c r="E5" s="243"/>
      <c r="F5" s="244"/>
      <c r="G5" s="245"/>
    </row>
    <row r="6" spans="1:22" ht="16.5" thickBot="1" x14ac:dyDescent="0.3">
      <c r="A6" s="240">
        <f>A5+1</f>
        <v>3</v>
      </c>
      <c r="B6" s="248" t="s">
        <v>358</v>
      </c>
      <c r="C6" s="249"/>
      <c r="D6" s="250">
        <f>D4+D5</f>
        <v>0.03</v>
      </c>
      <c r="E6" s="243"/>
      <c r="F6" s="244"/>
      <c r="G6" s="245"/>
    </row>
    <row r="7" spans="1:22" ht="16.5" thickBot="1" x14ac:dyDescent="0.3">
      <c r="A7" s="251"/>
      <c r="B7" s="252"/>
      <c r="C7" s="247"/>
      <c r="D7" s="253"/>
      <c r="E7" s="254"/>
      <c r="F7" s="244"/>
      <c r="G7" s="245"/>
    </row>
    <row r="8" spans="1:22" ht="41.25" customHeight="1" x14ac:dyDescent="0.25">
      <c r="B8" s="256" t="s">
        <v>359</v>
      </c>
      <c r="C8" s="228" t="str">
        <f>"TY"&amp;(TOC!D2-2)</f>
        <v>TY2025</v>
      </c>
      <c r="D8" s="228" t="str">
        <f>"TY"&amp;(TOC!D2-3)</f>
        <v>TY2024</v>
      </c>
      <c r="E8" s="228" t="str">
        <f>"TY"&amp;(TOC!D2-4)</f>
        <v>TY2023</v>
      </c>
    </row>
    <row r="9" spans="1:22" s="241" customFormat="1" ht="18.75" customHeight="1" x14ac:dyDescent="0.35">
      <c r="A9" s="257" t="s">
        <v>360</v>
      </c>
      <c r="B9" s="231"/>
      <c r="C9" s="258" t="s">
        <v>329</v>
      </c>
      <c r="D9" s="259" t="s">
        <v>330</v>
      </c>
      <c r="E9" s="258" t="s">
        <v>331</v>
      </c>
      <c r="F9" s="230"/>
    </row>
    <row r="10" spans="1:22" s="241" customFormat="1" ht="24.95" customHeight="1" x14ac:dyDescent="0.25">
      <c r="A10" s="240">
        <v>4</v>
      </c>
      <c r="B10" s="241" t="s">
        <v>340</v>
      </c>
      <c r="C10" s="347"/>
      <c r="D10" s="348"/>
      <c r="E10" s="347"/>
      <c r="F10" s="230"/>
    </row>
    <row r="11" spans="1:22" s="241" customFormat="1" ht="24.95" customHeight="1" x14ac:dyDescent="0.25">
      <c r="A11" s="240"/>
      <c r="B11" s="260" t="s">
        <v>341</v>
      </c>
      <c r="C11" s="261"/>
      <c r="D11" s="262"/>
      <c r="E11" s="261"/>
      <c r="F11" s="230"/>
    </row>
    <row r="12" spans="1:22" s="241" customFormat="1" ht="24.95" customHeight="1" x14ac:dyDescent="0.25">
      <c r="A12" s="263">
        <v>5</v>
      </c>
      <c r="B12" s="264" t="s">
        <v>333</v>
      </c>
      <c r="C12" s="347"/>
      <c r="D12" s="348"/>
      <c r="E12" s="347"/>
      <c r="F12" s="230"/>
    </row>
    <row r="13" spans="1:22" s="241" customFormat="1" ht="24.95" customHeight="1" x14ac:dyDescent="0.25">
      <c r="A13" s="263">
        <f>A12+1</f>
        <v>6</v>
      </c>
      <c r="B13" s="264" t="s">
        <v>342</v>
      </c>
      <c r="C13" s="347"/>
      <c r="D13" s="348"/>
      <c r="E13" s="347"/>
      <c r="F13" s="230"/>
    </row>
    <row r="14" spans="1:22" s="241" customFormat="1" ht="24.95" customHeight="1" x14ac:dyDescent="0.25">
      <c r="A14" s="263">
        <f t="shared" ref="A14:A23" si="0">A13+1</f>
        <v>7</v>
      </c>
      <c r="B14" s="264" t="s">
        <v>334</v>
      </c>
      <c r="C14" s="347"/>
      <c r="D14" s="348"/>
      <c r="E14" s="347"/>
      <c r="F14" s="230"/>
    </row>
    <row r="15" spans="1:22" s="241" customFormat="1" ht="24.95" customHeight="1" x14ac:dyDescent="0.25">
      <c r="A15" s="263">
        <f t="shared" si="0"/>
        <v>8</v>
      </c>
      <c r="B15" s="264" t="s">
        <v>335</v>
      </c>
      <c r="C15" s="347"/>
      <c r="D15" s="348"/>
      <c r="E15" s="347"/>
      <c r="F15" s="230"/>
    </row>
    <row r="16" spans="1:22" s="241" customFormat="1" ht="35.25" customHeight="1" x14ac:dyDescent="0.25">
      <c r="A16" s="265">
        <f t="shared" si="0"/>
        <v>9</v>
      </c>
      <c r="B16" s="266" t="s">
        <v>361</v>
      </c>
      <c r="C16" s="347"/>
      <c r="D16" s="348"/>
      <c r="E16" s="347"/>
      <c r="F16" s="230"/>
    </row>
    <row r="17" spans="1:6" s="241" customFormat="1" ht="24.95" customHeight="1" x14ac:dyDescent="0.25">
      <c r="A17" s="263">
        <f t="shared" si="0"/>
        <v>10</v>
      </c>
      <c r="B17" s="266" t="s">
        <v>343</v>
      </c>
      <c r="C17" s="347"/>
      <c r="D17" s="348"/>
      <c r="E17" s="347"/>
      <c r="F17" s="230"/>
    </row>
    <row r="18" spans="1:6" s="241" customFormat="1" ht="24.95" customHeight="1" x14ac:dyDescent="0.25">
      <c r="A18" s="263">
        <f t="shared" si="0"/>
        <v>11</v>
      </c>
      <c r="B18" s="264" t="s">
        <v>336</v>
      </c>
      <c r="C18" s="347"/>
      <c r="D18" s="348"/>
      <c r="E18" s="347"/>
      <c r="F18" s="230"/>
    </row>
    <row r="19" spans="1:6" s="241" customFormat="1" ht="24.95" customHeight="1" x14ac:dyDescent="0.25">
      <c r="A19" s="263">
        <f t="shared" si="0"/>
        <v>12</v>
      </c>
      <c r="B19" s="264" t="s">
        <v>706</v>
      </c>
      <c r="C19" s="347"/>
      <c r="D19" s="348"/>
      <c r="E19" s="347"/>
      <c r="F19" s="230"/>
    </row>
    <row r="20" spans="1:6" s="241" customFormat="1" ht="24.95" customHeight="1" x14ac:dyDescent="0.25">
      <c r="A20" s="263">
        <f t="shared" si="0"/>
        <v>13</v>
      </c>
      <c r="B20" s="264" t="s">
        <v>345</v>
      </c>
      <c r="C20" s="347"/>
      <c r="D20" s="348"/>
      <c r="E20" s="347"/>
      <c r="F20" s="230"/>
    </row>
    <row r="21" spans="1:6" s="241" customFormat="1" ht="12.75" customHeight="1" x14ac:dyDescent="0.25">
      <c r="A21" s="263"/>
      <c r="C21" s="261"/>
      <c r="D21" s="262"/>
      <c r="E21" s="261"/>
      <c r="F21" s="230"/>
    </row>
    <row r="22" spans="1:6" s="241" customFormat="1" ht="31.5" customHeight="1" thickBot="1" x14ac:dyDescent="0.3">
      <c r="A22" s="265">
        <f>A20+1</f>
        <v>14</v>
      </c>
      <c r="B22" s="267" t="s">
        <v>362</v>
      </c>
      <c r="C22" s="268">
        <f>C10-SUM(C12:C20)</f>
        <v>0</v>
      </c>
      <c r="D22" s="269">
        <f>D10-SUM(D12:D20)</f>
        <v>0</v>
      </c>
      <c r="E22" s="270">
        <f>E10-SUM(E12:E20)</f>
        <v>0</v>
      </c>
      <c r="F22" s="230"/>
    </row>
    <row r="23" spans="1:6" s="241" customFormat="1" ht="24.95" customHeight="1" thickBot="1" x14ac:dyDescent="0.3">
      <c r="A23" s="271">
        <f t="shared" si="0"/>
        <v>15</v>
      </c>
      <c r="B23" s="246" t="s">
        <v>363</v>
      </c>
      <c r="C23" s="311">
        <f>MAX(C22:E22)</f>
        <v>0</v>
      </c>
      <c r="D23" s="273"/>
      <c r="E23" s="274"/>
      <c r="F23" s="230"/>
    </row>
    <row r="24" spans="1:6" ht="35.1" customHeight="1" x14ac:dyDescent="0.35">
      <c r="A24" s="257" t="s">
        <v>364</v>
      </c>
      <c r="C24" s="275"/>
      <c r="D24" s="276"/>
      <c r="E24" s="275"/>
    </row>
    <row r="25" spans="1:6" s="241" customFormat="1" ht="24.95" customHeight="1" x14ac:dyDescent="0.25">
      <c r="A25" s="240">
        <f>A23+1</f>
        <v>16</v>
      </c>
      <c r="B25" s="241" t="s">
        <v>365</v>
      </c>
      <c r="C25" s="277">
        <f>C22</f>
        <v>0</v>
      </c>
      <c r="D25" s="278"/>
      <c r="E25" s="279"/>
      <c r="F25" s="230"/>
    </row>
    <row r="26" spans="1:6" s="241" customFormat="1" ht="24.95" customHeight="1" x14ac:dyDescent="0.25">
      <c r="A26" s="240">
        <f>A25+1</f>
        <v>17</v>
      </c>
      <c r="B26" s="241" t="s">
        <v>346</v>
      </c>
      <c r="C26" s="347"/>
      <c r="D26" s="278"/>
      <c r="E26" s="279"/>
      <c r="F26" s="230"/>
    </row>
    <row r="27" spans="1:6" s="241" customFormat="1" ht="24.95" customHeight="1" x14ac:dyDescent="0.25">
      <c r="A27" s="240">
        <f t="shared" ref="A27:A36" si="1">A26+1</f>
        <v>18</v>
      </c>
      <c r="B27" s="241" t="s">
        <v>366</v>
      </c>
      <c r="C27" s="280" t="e">
        <f>C25/C26*1000</f>
        <v>#DIV/0!</v>
      </c>
      <c r="D27" s="278"/>
      <c r="E27" s="279"/>
      <c r="F27" s="230"/>
    </row>
    <row r="28" spans="1:6" s="241" customFormat="1" ht="24.95" customHeight="1" x14ac:dyDescent="0.25">
      <c r="A28" s="240">
        <f t="shared" si="1"/>
        <v>19</v>
      </c>
      <c r="B28" s="241" t="s">
        <v>347</v>
      </c>
      <c r="C28" s="349"/>
      <c r="D28" s="278"/>
      <c r="E28" s="279"/>
      <c r="F28" s="230"/>
    </row>
    <row r="29" spans="1:6" s="241" customFormat="1" ht="24.95" customHeight="1" x14ac:dyDescent="0.25">
      <c r="A29" s="240">
        <f t="shared" si="1"/>
        <v>20</v>
      </c>
      <c r="B29" s="241" t="s">
        <v>348</v>
      </c>
      <c r="C29" s="349"/>
      <c r="D29" s="278"/>
      <c r="E29" s="279"/>
      <c r="F29" s="230"/>
    </row>
    <row r="30" spans="1:6" s="241" customFormat="1" ht="24.95" customHeight="1" x14ac:dyDescent="0.25">
      <c r="A30" s="240">
        <f t="shared" si="1"/>
        <v>21</v>
      </c>
      <c r="B30" s="241" t="s">
        <v>349</v>
      </c>
      <c r="C30" s="347"/>
      <c r="D30" s="278"/>
      <c r="E30" s="279"/>
      <c r="F30" s="230"/>
    </row>
    <row r="31" spans="1:6" s="241" customFormat="1" ht="24.95" customHeight="1" x14ac:dyDescent="0.25">
      <c r="A31" s="240">
        <f t="shared" si="1"/>
        <v>22</v>
      </c>
      <c r="B31" s="241" t="s">
        <v>350</v>
      </c>
      <c r="C31" s="347"/>
      <c r="D31" s="278"/>
      <c r="E31" s="279"/>
      <c r="F31" s="230"/>
    </row>
    <row r="32" spans="1:6" s="241" customFormat="1" ht="24.95" customHeight="1" x14ac:dyDescent="0.25">
      <c r="A32" s="240">
        <f t="shared" si="1"/>
        <v>23</v>
      </c>
      <c r="B32" s="241" t="s">
        <v>367</v>
      </c>
      <c r="C32" s="277">
        <f>C28+C29+C30-C31</f>
        <v>0</v>
      </c>
      <c r="D32" s="278"/>
      <c r="E32" s="279"/>
      <c r="F32" s="230"/>
    </row>
    <row r="33" spans="1:6" s="241" customFormat="1" ht="24.95" customHeight="1" x14ac:dyDescent="0.25">
      <c r="A33" s="240">
        <f t="shared" si="1"/>
        <v>24</v>
      </c>
      <c r="B33" s="281" t="s">
        <v>368</v>
      </c>
      <c r="C33" s="277" t="e">
        <f>C32*C27/1000</f>
        <v>#DIV/0!</v>
      </c>
      <c r="D33" s="278"/>
      <c r="E33" s="279"/>
      <c r="F33" s="230"/>
    </row>
    <row r="34" spans="1:6" s="241" customFormat="1" ht="24.95" customHeight="1" x14ac:dyDescent="0.25">
      <c r="A34" s="240">
        <f t="shared" si="1"/>
        <v>25</v>
      </c>
      <c r="B34" s="241" t="s">
        <v>351</v>
      </c>
      <c r="C34" s="347"/>
      <c r="D34" s="278"/>
      <c r="E34" s="279"/>
      <c r="F34" s="230"/>
    </row>
    <row r="35" spans="1:6" s="241" customFormat="1" ht="24.95" customHeight="1" thickBot="1" x14ac:dyDescent="0.3">
      <c r="A35" s="240">
        <f t="shared" si="1"/>
        <v>26</v>
      </c>
      <c r="B35" s="241" t="s">
        <v>369</v>
      </c>
      <c r="C35" s="282" t="e">
        <f>C33-C34</f>
        <v>#DIV/0!</v>
      </c>
      <c r="D35" s="278"/>
      <c r="E35" s="279"/>
      <c r="F35" s="230"/>
    </row>
    <row r="36" spans="1:6" s="241" customFormat="1" ht="24.95" customHeight="1" thickBot="1" x14ac:dyDescent="0.3">
      <c r="A36" s="251">
        <f t="shared" si="1"/>
        <v>27</v>
      </c>
      <c r="B36" s="246" t="s">
        <v>370</v>
      </c>
      <c r="C36" s="272" t="e">
        <f>C25+C35</f>
        <v>#DIV/0!</v>
      </c>
      <c r="D36" s="273"/>
      <c r="E36" s="274"/>
      <c r="F36" s="230"/>
    </row>
    <row r="37" spans="1:6" ht="35.1" customHeight="1" x14ac:dyDescent="0.35">
      <c r="A37" s="257" t="s">
        <v>371</v>
      </c>
      <c r="C37" s="283"/>
    </row>
    <row r="38" spans="1:6" ht="22.5" customHeight="1" x14ac:dyDescent="0.3">
      <c r="A38" s="240"/>
      <c r="B38" s="285" t="s">
        <v>372</v>
      </c>
      <c r="C38" s="286"/>
      <c r="D38" s="278"/>
      <c r="E38" s="287"/>
    </row>
    <row r="39" spans="1:6" s="241" customFormat="1" ht="24.95" customHeight="1" x14ac:dyDescent="0.25">
      <c r="A39" s="240">
        <f>A36+1</f>
        <v>28</v>
      </c>
      <c r="B39" s="241" t="s">
        <v>373</v>
      </c>
      <c r="C39" s="277" t="e">
        <f>MAX(C23,C36)</f>
        <v>#DIV/0!</v>
      </c>
      <c r="D39" s="278"/>
      <c r="E39" s="279"/>
      <c r="F39" s="230"/>
    </row>
    <row r="40" spans="1:6" s="241" customFormat="1" ht="24.95" customHeight="1" x14ac:dyDescent="0.25">
      <c r="A40" s="240">
        <f>A39+1</f>
        <v>29</v>
      </c>
      <c r="B40" s="241" t="s">
        <v>374</v>
      </c>
      <c r="C40" s="288">
        <v>0.03</v>
      </c>
      <c r="D40" s="278"/>
      <c r="E40" s="279"/>
      <c r="F40" s="230"/>
    </row>
    <row r="41" spans="1:6" s="279" customFormat="1" ht="24.95" customHeight="1" thickBot="1" x14ac:dyDescent="0.3">
      <c r="A41" s="240">
        <f t="shared" ref="A41:A42" si="2">A40+1</f>
        <v>30</v>
      </c>
      <c r="B41" s="241" t="s">
        <v>375</v>
      </c>
      <c r="C41" s="282" t="e">
        <f>ROUND(C39*C40,0)</f>
        <v>#DIV/0!</v>
      </c>
      <c r="D41" s="278"/>
      <c r="F41" s="289"/>
    </row>
    <row r="42" spans="1:6" s="287" customFormat="1" ht="36" customHeight="1" thickBot="1" x14ac:dyDescent="0.3">
      <c r="A42" s="290">
        <f t="shared" si="2"/>
        <v>31</v>
      </c>
      <c r="B42" s="291" t="s">
        <v>376</v>
      </c>
      <c r="C42" s="292" t="e">
        <f>C39+C41</f>
        <v>#DIV/0!</v>
      </c>
      <c r="D42" s="273"/>
      <c r="E42" s="293"/>
      <c r="F42" s="294"/>
    </row>
    <row r="43" spans="1:6" ht="22.5" customHeight="1" x14ac:dyDescent="0.3">
      <c r="A43" s="240"/>
      <c r="B43" s="285" t="s">
        <v>377</v>
      </c>
      <c r="C43" s="286"/>
      <c r="D43" s="278"/>
      <c r="E43" s="287"/>
    </row>
    <row r="44" spans="1:6" ht="21" customHeight="1" x14ac:dyDescent="0.25">
      <c r="A44" s="240">
        <f>A42+1</f>
        <v>32</v>
      </c>
      <c r="B44" s="241" t="s">
        <v>373</v>
      </c>
      <c r="C44" s="295" t="e">
        <f>MAX(C23,C36)</f>
        <v>#DIV/0!</v>
      </c>
      <c r="D44" s="278"/>
      <c r="E44" s="279"/>
    </row>
    <row r="45" spans="1:6" ht="31.5" x14ac:dyDescent="0.25">
      <c r="A45" s="296">
        <f>A44+1</f>
        <v>33</v>
      </c>
      <c r="B45" s="281" t="s">
        <v>378</v>
      </c>
      <c r="C45" s="288">
        <f>D6</f>
        <v>0.03</v>
      </c>
      <c r="D45" s="278"/>
      <c r="E45" s="297"/>
    </row>
    <row r="46" spans="1:6" ht="24.95" customHeight="1" thickBot="1" x14ac:dyDescent="0.3">
      <c r="A46" s="240">
        <f t="shared" ref="A46:A47" si="3">A45+1</f>
        <v>34</v>
      </c>
      <c r="B46" s="231" t="s">
        <v>379</v>
      </c>
      <c r="C46" s="298" t="e">
        <f>ROUND(C44*C45,0)</f>
        <v>#DIV/0!</v>
      </c>
      <c r="D46" s="278"/>
      <c r="E46" s="279"/>
    </row>
    <row r="47" spans="1:6" ht="36" customHeight="1" thickBot="1" x14ac:dyDescent="0.3">
      <c r="A47" s="290">
        <f t="shared" si="3"/>
        <v>35</v>
      </c>
      <c r="B47" s="291" t="s">
        <v>380</v>
      </c>
      <c r="C47" s="292" t="e">
        <f>C44+C46</f>
        <v>#DIV/0!</v>
      </c>
      <c r="D47" s="273"/>
      <c r="E47" s="274"/>
    </row>
    <row r="48" spans="1:6" ht="9" customHeight="1" thickBot="1" x14ac:dyDescent="0.3">
      <c r="A48" s="299"/>
      <c r="B48" s="300"/>
      <c r="C48" s="301"/>
      <c r="D48" s="302"/>
      <c r="E48" s="303"/>
    </row>
    <row r="49" spans="1:6" ht="26.25" customHeight="1" x14ac:dyDescent="0.35">
      <c r="A49" s="257" t="s">
        <v>381</v>
      </c>
      <c r="C49" s="304"/>
      <c r="D49" s="278"/>
      <c r="E49" s="287"/>
    </row>
    <row r="50" spans="1:6" ht="24.95" customHeight="1" x14ac:dyDescent="0.25">
      <c r="A50" s="240">
        <f>A47+1</f>
        <v>36</v>
      </c>
      <c r="B50" s="241" t="str">
        <f>"TY"&amp;(TOC!D2-1)&amp;" Total Dollars to be Levied on behalf of taxing district for "&amp;(TOC!D2)&amp;" budget"</f>
        <v>TY2026 Total Dollars to be Levied on behalf of taxing district for 2027 budget</v>
      </c>
      <c r="C50" s="350">
        <f>Summary!H54</f>
        <v>0</v>
      </c>
      <c r="D50" s="305"/>
    </row>
    <row r="51" spans="1:6" ht="24.95" customHeight="1" x14ac:dyDescent="0.25">
      <c r="A51" s="240"/>
      <c r="B51" s="260" t="s">
        <v>341</v>
      </c>
      <c r="C51" s="261"/>
    </row>
    <row r="52" spans="1:6" ht="24.95" customHeight="1" x14ac:dyDescent="0.25">
      <c r="A52" s="240">
        <f>A50+1</f>
        <v>37</v>
      </c>
      <c r="B52" s="264" t="s">
        <v>332</v>
      </c>
      <c r="C52" s="347"/>
      <c r="D52" s="305"/>
    </row>
    <row r="53" spans="1:6" ht="24.95" customHeight="1" x14ac:dyDescent="0.25">
      <c r="A53" s="240">
        <f>A52+1</f>
        <v>38</v>
      </c>
      <c r="B53" s="264" t="s">
        <v>352</v>
      </c>
      <c r="C53" s="347"/>
      <c r="D53" s="305"/>
    </row>
    <row r="54" spans="1:6" ht="24.95" customHeight="1" x14ac:dyDescent="0.25">
      <c r="A54" s="240">
        <f t="shared" ref="A54:A62" si="4">A53+1</f>
        <v>39</v>
      </c>
      <c r="B54" s="264" t="s">
        <v>333</v>
      </c>
      <c r="C54" s="347"/>
      <c r="D54" s="305"/>
    </row>
    <row r="55" spans="1:6" ht="24.95" customHeight="1" x14ac:dyDescent="0.25">
      <c r="A55" s="240">
        <f t="shared" si="4"/>
        <v>40</v>
      </c>
      <c r="B55" s="264" t="s">
        <v>342</v>
      </c>
      <c r="C55" s="347"/>
      <c r="D55" s="305"/>
    </row>
    <row r="56" spans="1:6" ht="24.95" customHeight="1" x14ac:dyDescent="0.25">
      <c r="A56" s="240">
        <f t="shared" si="4"/>
        <v>41</v>
      </c>
      <c r="B56" s="264" t="s">
        <v>334</v>
      </c>
      <c r="C56" s="347"/>
      <c r="D56" s="305"/>
    </row>
    <row r="57" spans="1:6" ht="24.95" customHeight="1" x14ac:dyDescent="0.25">
      <c r="A57" s="240">
        <f t="shared" si="4"/>
        <v>42</v>
      </c>
      <c r="B57" s="264" t="s">
        <v>335</v>
      </c>
      <c r="C57" s="347"/>
      <c r="D57" s="305"/>
    </row>
    <row r="58" spans="1:6" ht="35.25" customHeight="1" x14ac:dyDescent="0.25">
      <c r="A58" s="296">
        <f t="shared" si="4"/>
        <v>43</v>
      </c>
      <c r="B58" s="266" t="s">
        <v>361</v>
      </c>
      <c r="C58" s="347"/>
      <c r="D58" s="306"/>
      <c r="E58" s="307"/>
    </row>
    <row r="59" spans="1:6" s="241" customFormat="1" ht="24.95" customHeight="1" x14ac:dyDescent="0.25">
      <c r="A59" s="240">
        <f t="shared" si="4"/>
        <v>44</v>
      </c>
      <c r="B59" s="266" t="s">
        <v>343</v>
      </c>
      <c r="C59" s="347"/>
      <c r="D59" s="306"/>
      <c r="E59" s="308"/>
      <c r="F59" s="230"/>
    </row>
    <row r="60" spans="1:6" ht="24.95" customHeight="1" x14ac:dyDescent="0.25">
      <c r="A60" s="240">
        <f t="shared" si="4"/>
        <v>45</v>
      </c>
      <c r="B60" s="264" t="s">
        <v>336</v>
      </c>
      <c r="C60" s="347"/>
      <c r="D60" s="305"/>
    </row>
    <row r="61" spans="1:6" ht="24.95" customHeight="1" x14ac:dyDescent="0.25">
      <c r="A61" s="240">
        <f t="shared" si="4"/>
        <v>46</v>
      </c>
      <c r="B61" s="264" t="s">
        <v>706</v>
      </c>
      <c r="C61" s="347"/>
      <c r="D61" s="305"/>
    </row>
    <row r="62" spans="1:6" ht="24.95" customHeight="1" x14ac:dyDescent="0.25">
      <c r="A62" s="240">
        <f t="shared" si="4"/>
        <v>47</v>
      </c>
      <c r="B62" s="264" t="s">
        <v>345</v>
      </c>
      <c r="C62" s="347"/>
      <c r="D62" s="305"/>
    </row>
    <row r="63" spans="1:6" ht="9.75" customHeight="1" thickBot="1" x14ac:dyDescent="0.3">
      <c r="A63" s="240"/>
      <c r="B63" s="241"/>
      <c r="C63" s="309"/>
    </row>
    <row r="64" spans="1:6" ht="32.25" thickBot="1" x14ac:dyDescent="0.3">
      <c r="A64" s="296">
        <f>A62+1</f>
        <v>48</v>
      </c>
      <c r="B64" s="310" t="s">
        <v>382</v>
      </c>
      <c r="C64" s="311">
        <f>C50-SUM(C52:C62)</f>
        <v>0</v>
      </c>
      <c r="D64" s="312" t="e">
        <f>IF(C64&gt;C47, "Over Max Line 35", "Within Max Line 35")</f>
        <v>#DIV/0!</v>
      </c>
      <c r="E64" s="287"/>
    </row>
    <row r="65" spans="1:6" ht="9" customHeight="1" thickBot="1" x14ac:dyDescent="0.3">
      <c r="A65" s="251"/>
      <c r="B65" s="313"/>
      <c r="C65" s="314"/>
      <c r="D65" s="315"/>
      <c r="E65" s="293"/>
    </row>
    <row r="66" spans="1:6" ht="27.75" customHeight="1" x14ac:dyDescent="0.3">
      <c r="A66" s="395" t="s">
        <v>383</v>
      </c>
      <c r="B66" s="395"/>
      <c r="C66" s="334">
        <f>TOC!D2</f>
        <v>2027</v>
      </c>
      <c r="D66" s="312"/>
      <c r="E66" s="287"/>
    </row>
    <row r="67" spans="1:6" s="318" customFormat="1" ht="24.95" customHeight="1" x14ac:dyDescent="0.25">
      <c r="A67" s="240">
        <f>A64+1</f>
        <v>49</v>
      </c>
      <c r="B67" s="241" t="s">
        <v>384</v>
      </c>
      <c r="C67" s="295" t="e">
        <f>C42-C64</f>
        <v>#DIV/0!</v>
      </c>
      <c r="D67" s="316"/>
      <c r="E67" s="317"/>
      <c r="F67" s="289"/>
    </row>
    <row r="68" spans="1:6" s="318" customFormat="1" ht="24.95" customHeight="1" x14ac:dyDescent="0.25">
      <c r="A68" s="240">
        <f>A67+1</f>
        <v>50</v>
      </c>
      <c r="B68" s="241" t="s">
        <v>337</v>
      </c>
      <c r="C68" s="319" t="e">
        <f>C67/C39</f>
        <v>#DIV/0!</v>
      </c>
      <c r="D68" s="320"/>
      <c r="F68" s="289"/>
    </row>
    <row r="69" spans="1:6" ht="24.95" customHeight="1" x14ac:dyDescent="0.25">
      <c r="A69" s="240">
        <f>A68+1</f>
        <v>51</v>
      </c>
      <c r="B69" s="321" t="s">
        <v>385</v>
      </c>
      <c r="C69" s="322" t="e">
        <f>MIN(MAX(C68, 0), 0.03)</f>
        <v>#DIV/0!</v>
      </c>
      <c r="D69" s="278"/>
      <c r="E69" s="323"/>
    </row>
    <row r="70" spans="1:6" ht="42.75" customHeight="1" x14ac:dyDescent="0.3">
      <c r="A70" s="403" t="s">
        <v>386</v>
      </c>
      <c r="B70" s="403"/>
      <c r="C70" s="334">
        <f>C66-1</f>
        <v>2026</v>
      </c>
    </row>
    <row r="71" spans="1:6" s="318" customFormat="1" ht="24.95" customHeight="1" x14ac:dyDescent="0.25">
      <c r="A71" s="240">
        <f>A69+1</f>
        <v>52</v>
      </c>
      <c r="B71" s="241" t="s">
        <v>387</v>
      </c>
      <c r="C71" s="319" t="e">
        <f>IF(C68&gt;0,0,IF(-C68&gt;D5,D5,-C68))</f>
        <v>#DIV/0!</v>
      </c>
      <c r="F71" s="289"/>
    </row>
    <row r="72" spans="1:6" s="318" customFormat="1" ht="24.95" customHeight="1" x14ac:dyDescent="0.25">
      <c r="A72" s="240">
        <f>A71+1</f>
        <v>53</v>
      </c>
      <c r="B72" s="324" t="s">
        <v>388</v>
      </c>
      <c r="C72" s="325" t="e">
        <f>IF(C71&gt;D5,0,IF(C68&lt;0,C68+D5,D5))</f>
        <v>#DIV/0!</v>
      </c>
      <c r="D72" s="278"/>
      <c r="E72" s="400" t="e">
        <f>IF(C72&lt;0,"STOP!  ERROR - You used more than your cap allows", "")</f>
        <v>#DIV/0!</v>
      </c>
      <c r="F72" s="289"/>
    </row>
    <row r="74" spans="1:6" s="329" customFormat="1" ht="24.95" customHeight="1" x14ac:dyDescent="0.25">
      <c r="A74" s="240">
        <f>A72+1</f>
        <v>54</v>
      </c>
      <c r="B74" s="326" t="s">
        <v>389</v>
      </c>
      <c r="C74" s="327" t="e">
        <f>C72+C69</f>
        <v>#DIV/0!</v>
      </c>
      <c r="D74" s="328"/>
      <c r="F74" s="330"/>
    </row>
  </sheetData>
  <mergeCells count="3">
    <mergeCell ref="A1:B2"/>
    <mergeCell ref="D1:E1"/>
    <mergeCell ref="A66:B66"/>
  </mergeCells>
  <conditionalFormatting sqref="D64:D66">
    <cfRule type="containsText" dxfId="238" priority="1" operator="containsText" text="Over">
      <formula>NOT(ISERROR(SEARCH("Over",D64)))</formula>
    </cfRule>
  </conditionalFormatting>
  <hyperlinks>
    <hyperlink ref="I1" r:id="rId1" xr:uid="{EF20236C-8695-48DB-9BE0-F0C68FC563DD}"/>
  </hyperlinks>
  <pageMargins left="0.35" right="0.12" top="0.59" bottom="0.27" header="0.6" footer="0.3"/>
  <pageSetup scale="73" fitToWidth="0" orientation="portrait" horizontalDpi="300" verticalDpi="300" r:id="rId2"/>
  <rowBreaks count="1" manualBreakCount="1">
    <brk id="3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FE41-FCF5-456E-BFE5-700B51FEF79D}">
  <dimension ref="A1:O75"/>
  <sheetViews>
    <sheetView zoomScaleNormal="100" workbookViewId="0">
      <selection activeCell="I5" sqref="I5:O5"/>
    </sheetView>
  </sheetViews>
  <sheetFormatPr defaultColWidth="8.88671875" defaultRowHeight="15" x14ac:dyDescent="0.25"/>
  <cols>
    <col min="1" max="1" width="3.88671875" style="255" customWidth="1"/>
    <col min="2" max="2" width="72.77734375" style="231" customWidth="1"/>
    <col min="3" max="3" width="18.88671875" style="231" customWidth="1"/>
    <col min="4" max="4" width="18.5546875" style="284" customWidth="1"/>
    <col min="5" max="5" width="18.77734375" style="231" customWidth="1"/>
    <col min="6" max="6" width="8.77734375" style="230" customWidth="1"/>
    <col min="7" max="7" width="12.33203125" style="231" customWidth="1"/>
    <col min="8" max="16384" width="8.88671875" style="231"/>
  </cols>
  <sheetData>
    <row r="1" spans="1:15" ht="27" customHeight="1" x14ac:dyDescent="0.25">
      <c r="A1" s="392" t="str">
        <f>(TOC!D2-1)&amp; " Cap Calculation Worksheet - Non Entity Wide"&amp;"                                                         For "&amp;(TOC!D2)&amp;" Budget"</f>
        <v>2026 Cap Calculation Worksheet - Non Entity Wide                                                         For 2027 Budget</v>
      </c>
      <c r="B1" s="392"/>
      <c r="C1" s="229" t="s">
        <v>338</v>
      </c>
      <c r="D1" s="393" t="str">
        <f>'Budget Cover'!A7</f>
        <v>EXAMPLE COUNTY</v>
      </c>
      <c r="E1" s="394"/>
      <c r="I1" s="333" t="s">
        <v>691</v>
      </c>
    </row>
    <row r="2" spans="1:15" ht="27" customHeight="1" x14ac:dyDescent="0.25">
      <c r="A2" s="392"/>
      <c r="B2" s="392"/>
      <c r="C2" s="229" t="s">
        <v>707</v>
      </c>
      <c r="D2" s="343" t="s">
        <v>708</v>
      </c>
      <c r="E2" s="344"/>
      <c r="I2" s="333"/>
    </row>
    <row r="3" spans="1:15" ht="26.25" customHeight="1" x14ac:dyDescent="0.25">
      <c r="A3" s="392"/>
      <c r="B3" s="392"/>
      <c r="C3" s="229" t="s">
        <v>339</v>
      </c>
      <c r="D3" s="232">
        <f>TOC!D2</f>
        <v>2027</v>
      </c>
      <c r="E3" s="233"/>
      <c r="I3" s="231" t="s">
        <v>692</v>
      </c>
    </row>
    <row r="4" spans="1:15" ht="51" customHeight="1" x14ac:dyDescent="0.4">
      <c r="A4" s="234" t="s">
        <v>355</v>
      </c>
      <c r="C4" s="235"/>
      <c r="D4" s="236"/>
      <c r="E4" s="237"/>
      <c r="F4" s="238"/>
      <c r="G4" s="239"/>
      <c r="I4" s="404" t="s">
        <v>458</v>
      </c>
      <c r="J4" s="352"/>
      <c r="K4" s="352"/>
      <c r="L4" s="352"/>
      <c r="M4" s="352"/>
      <c r="N4" s="352"/>
      <c r="O4" s="352"/>
    </row>
    <row r="5" spans="1:15" ht="15.75" x14ac:dyDescent="0.25">
      <c r="A5" s="240">
        <v>1</v>
      </c>
      <c r="B5" s="241" t="s">
        <v>356</v>
      </c>
      <c r="C5" s="239">
        <f>D3-1</f>
        <v>2026</v>
      </c>
      <c r="D5" s="242">
        <v>0.03</v>
      </c>
      <c r="E5" s="243"/>
      <c r="F5" s="244"/>
      <c r="G5" s="245"/>
      <c r="I5" s="404" t="s">
        <v>715</v>
      </c>
      <c r="J5" s="404"/>
      <c r="K5" s="404"/>
      <c r="L5" s="404"/>
      <c r="M5" s="404"/>
      <c r="N5" s="404"/>
      <c r="O5" s="404"/>
    </row>
    <row r="6" spans="1:15" ht="16.5" thickBot="1" x14ac:dyDescent="0.3">
      <c r="A6" s="240">
        <f>A5+1</f>
        <v>2</v>
      </c>
      <c r="B6" s="246" t="s">
        <v>357</v>
      </c>
      <c r="C6" s="247">
        <f>D3-2</f>
        <v>2025</v>
      </c>
      <c r="D6" s="345"/>
      <c r="E6" s="243"/>
      <c r="F6" s="244"/>
      <c r="G6" s="245"/>
    </row>
    <row r="7" spans="1:15" ht="16.5" thickBot="1" x14ac:dyDescent="0.3">
      <c r="A7" s="240">
        <f>A6+1</f>
        <v>3</v>
      </c>
      <c r="B7" s="248" t="s">
        <v>358</v>
      </c>
      <c r="C7" s="249"/>
      <c r="D7" s="250">
        <f>D5+D6</f>
        <v>0.03</v>
      </c>
      <c r="E7" s="243"/>
      <c r="F7" s="244"/>
      <c r="G7" s="245"/>
    </row>
    <row r="8" spans="1:15" ht="16.5" thickBot="1" x14ac:dyDescent="0.3">
      <c r="A8" s="251"/>
      <c r="B8" s="252"/>
      <c r="C8" s="247"/>
      <c r="D8" s="253"/>
      <c r="E8" s="254"/>
      <c r="F8" s="244"/>
      <c r="G8" s="245"/>
    </row>
    <row r="9" spans="1:15" ht="41.25" customHeight="1" x14ac:dyDescent="0.25">
      <c r="B9" s="256" t="s">
        <v>359</v>
      </c>
      <c r="C9" s="228" t="str">
        <f>"TY"&amp;(TOC!D2-2)</f>
        <v>TY2025</v>
      </c>
      <c r="D9" s="228" t="str">
        <f>"TY"&amp;(TOC!D2-3)</f>
        <v>TY2024</v>
      </c>
      <c r="E9" s="228" t="str">
        <f>"TY"&amp;(TOC!D2-4)</f>
        <v>TY2023</v>
      </c>
    </row>
    <row r="10" spans="1:15" s="241" customFormat="1" ht="18.75" customHeight="1" x14ac:dyDescent="0.35">
      <c r="A10" s="257" t="s">
        <v>360</v>
      </c>
      <c r="B10" s="231"/>
      <c r="C10" s="258" t="s">
        <v>329</v>
      </c>
      <c r="D10" s="259" t="s">
        <v>330</v>
      </c>
      <c r="E10" s="258" t="s">
        <v>331</v>
      </c>
      <c r="F10" s="230"/>
    </row>
    <row r="11" spans="1:15" s="241" customFormat="1" ht="24.95" customHeight="1" x14ac:dyDescent="0.25">
      <c r="A11" s="240">
        <v>4</v>
      </c>
      <c r="B11" s="241" t="str">
        <f>"Dollars Levied on behalf of taxing district in three preceding years for the "&amp;(D2)&amp;""</f>
        <v>Dollars Levied on behalf of taxing district in three preceding years for the Example Levy</v>
      </c>
      <c r="C11" s="347"/>
      <c r="D11" s="348"/>
      <c r="E11" s="347"/>
      <c r="F11" s="230"/>
    </row>
    <row r="12" spans="1:15" s="241" customFormat="1" ht="24.95" customHeight="1" x14ac:dyDescent="0.25">
      <c r="A12" s="240"/>
      <c r="B12" s="260" t="s">
        <v>341</v>
      </c>
      <c r="C12" s="261"/>
      <c r="D12" s="262"/>
      <c r="E12" s="261"/>
      <c r="F12" s="230"/>
    </row>
    <row r="13" spans="1:15" s="241" customFormat="1" ht="24.95" customHeight="1" x14ac:dyDescent="0.25">
      <c r="A13" s="263">
        <v>5</v>
      </c>
      <c r="B13" s="264" t="s">
        <v>333</v>
      </c>
      <c r="C13" s="346" t="s">
        <v>709</v>
      </c>
      <c r="D13" s="346" t="s">
        <v>709</v>
      </c>
      <c r="E13" s="346" t="s">
        <v>709</v>
      </c>
      <c r="F13" s="230"/>
    </row>
    <row r="14" spans="1:15" s="241" customFormat="1" ht="24.95" customHeight="1" x14ac:dyDescent="0.25">
      <c r="A14" s="263">
        <f>A13+1</f>
        <v>6</v>
      </c>
      <c r="B14" s="264" t="s">
        <v>342</v>
      </c>
      <c r="C14" s="346" t="s">
        <v>709</v>
      </c>
      <c r="D14" s="346" t="s">
        <v>709</v>
      </c>
      <c r="E14" s="346" t="s">
        <v>709</v>
      </c>
      <c r="F14" s="230"/>
    </row>
    <row r="15" spans="1:15" s="241" customFormat="1" ht="24.95" customHeight="1" x14ac:dyDescent="0.25">
      <c r="A15" s="263">
        <f t="shared" ref="A15:A24" si="0">A14+1</f>
        <v>7</v>
      </c>
      <c r="B15" s="264" t="s">
        <v>334</v>
      </c>
      <c r="C15" s="346" t="s">
        <v>709</v>
      </c>
      <c r="D15" s="346" t="s">
        <v>709</v>
      </c>
      <c r="E15" s="346" t="s">
        <v>709</v>
      </c>
      <c r="F15" s="230"/>
    </row>
    <row r="16" spans="1:15" s="241" customFormat="1" ht="24.95" customHeight="1" x14ac:dyDescent="0.25">
      <c r="A16" s="263">
        <f t="shared" si="0"/>
        <v>8</v>
      </c>
      <c r="B16" s="264" t="s">
        <v>335</v>
      </c>
      <c r="C16" s="346" t="s">
        <v>709</v>
      </c>
      <c r="D16" s="346" t="s">
        <v>709</v>
      </c>
      <c r="E16" s="346" t="s">
        <v>709</v>
      </c>
      <c r="F16" s="230"/>
    </row>
    <row r="17" spans="1:6" s="241" customFormat="1" ht="35.25" customHeight="1" x14ac:dyDescent="0.25">
      <c r="A17" s="265">
        <f t="shared" si="0"/>
        <v>9</v>
      </c>
      <c r="B17" s="266" t="s">
        <v>361</v>
      </c>
      <c r="C17" s="346" t="s">
        <v>709</v>
      </c>
      <c r="D17" s="346" t="s">
        <v>709</v>
      </c>
      <c r="E17" s="346" t="s">
        <v>709</v>
      </c>
      <c r="F17" s="230"/>
    </row>
    <row r="18" spans="1:6" s="241" customFormat="1" ht="24.95" customHeight="1" x14ac:dyDescent="0.25">
      <c r="A18" s="263">
        <f t="shared" si="0"/>
        <v>10</v>
      </c>
      <c r="B18" s="266" t="s">
        <v>343</v>
      </c>
      <c r="C18" s="346" t="s">
        <v>709</v>
      </c>
      <c r="D18" s="346" t="s">
        <v>709</v>
      </c>
      <c r="E18" s="346" t="s">
        <v>709</v>
      </c>
      <c r="F18" s="230"/>
    </row>
    <row r="19" spans="1:6" s="241" customFormat="1" ht="24.95" customHeight="1" x14ac:dyDescent="0.25">
      <c r="A19" s="263">
        <f t="shared" si="0"/>
        <v>11</v>
      </c>
      <c r="B19" s="264" t="s">
        <v>336</v>
      </c>
      <c r="C19" s="346" t="s">
        <v>709</v>
      </c>
      <c r="D19" s="346" t="s">
        <v>709</v>
      </c>
      <c r="E19" s="346" t="s">
        <v>709</v>
      </c>
      <c r="F19" s="230"/>
    </row>
    <row r="20" spans="1:6" s="241" customFormat="1" ht="24.95" customHeight="1" x14ac:dyDescent="0.25">
      <c r="A20" s="263">
        <f t="shared" si="0"/>
        <v>12</v>
      </c>
      <c r="B20" s="264" t="s">
        <v>344</v>
      </c>
      <c r="C20" s="346" t="s">
        <v>709</v>
      </c>
      <c r="D20" s="346" t="s">
        <v>709</v>
      </c>
      <c r="E20" s="346" t="s">
        <v>709</v>
      </c>
      <c r="F20" s="230"/>
    </row>
    <row r="21" spans="1:6" s="241" customFormat="1" ht="24.95" customHeight="1" x14ac:dyDescent="0.25">
      <c r="A21" s="263">
        <f t="shared" si="0"/>
        <v>13</v>
      </c>
      <c r="B21" s="264" t="s">
        <v>345</v>
      </c>
      <c r="C21" s="346" t="s">
        <v>709</v>
      </c>
      <c r="D21" s="346" t="s">
        <v>709</v>
      </c>
      <c r="E21" s="346" t="s">
        <v>709</v>
      </c>
      <c r="F21" s="230"/>
    </row>
    <row r="22" spans="1:6" s="241" customFormat="1" ht="12.75" customHeight="1" x14ac:dyDescent="0.25">
      <c r="A22" s="263"/>
      <c r="C22" s="261"/>
      <c r="D22" s="262"/>
      <c r="E22" s="261"/>
      <c r="F22" s="230"/>
    </row>
    <row r="23" spans="1:6" s="241" customFormat="1" ht="31.5" customHeight="1" thickBot="1" x14ac:dyDescent="0.3">
      <c r="A23" s="265">
        <f>A21+1</f>
        <v>14</v>
      </c>
      <c r="B23" s="267" t="s">
        <v>362</v>
      </c>
      <c r="C23" s="268">
        <f>C11-SUM(C13:C21)</f>
        <v>0</v>
      </c>
      <c r="D23" s="269">
        <f>D11-SUM(D13:D21)</f>
        <v>0</v>
      </c>
      <c r="E23" s="270">
        <f>E11-SUM(E13:E21)</f>
        <v>0</v>
      </c>
      <c r="F23" s="230"/>
    </row>
    <row r="24" spans="1:6" s="241" customFormat="1" ht="24.95" customHeight="1" thickBot="1" x14ac:dyDescent="0.3">
      <c r="A24" s="271">
        <f t="shared" si="0"/>
        <v>15</v>
      </c>
      <c r="B24" s="246" t="s">
        <v>363</v>
      </c>
      <c r="C24" s="272">
        <f>MAX(C23:E23)</f>
        <v>0</v>
      </c>
      <c r="D24" s="273"/>
      <c r="E24" s="274"/>
      <c r="F24" s="230"/>
    </row>
    <row r="25" spans="1:6" ht="35.1" customHeight="1" x14ac:dyDescent="0.35">
      <c r="A25" s="257" t="s">
        <v>364</v>
      </c>
      <c r="C25" s="275"/>
      <c r="D25" s="276"/>
      <c r="E25" s="275"/>
    </row>
    <row r="26" spans="1:6" s="241" customFormat="1" ht="24.95" customHeight="1" x14ac:dyDescent="0.25">
      <c r="A26" s="240">
        <f>A24+1</f>
        <v>16</v>
      </c>
      <c r="B26" s="241" t="s">
        <v>365</v>
      </c>
      <c r="C26" s="277">
        <f>C23</f>
        <v>0</v>
      </c>
      <c r="D26" s="278"/>
      <c r="E26" s="279"/>
      <c r="F26" s="230"/>
    </row>
    <row r="27" spans="1:6" s="241" customFormat="1" ht="24.95" customHeight="1" x14ac:dyDescent="0.25">
      <c r="A27" s="240">
        <f>A26+1</f>
        <v>17</v>
      </c>
      <c r="B27" s="241" t="s">
        <v>710</v>
      </c>
      <c r="C27" s="347"/>
      <c r="D27" s="278"/>
      <c r="E27" s="279"/>
      <c r="F27" s="230"/>
    </row>
    <row r="28" spans="1:6" s="241" customFormat="1" ht="24.95" customHeight="1" x14ac:dyDescent="0.25">
      <c r="A28" s="240">
        <f t="shared" ref="A28:A37" si="1">A27+1</f>
        <v>18</v>
      </c>
      <c r="B28" s="241" t="s">
        <v>366</v>
      </c>
      <c r="C28" s="280" t="e">
        <f>C26/C27*1000</f>
        <v>#DIV/0!</v>
      </c>
      <c r="D28" s="278"/>
      <c r="E28" s="279"/>
      <c r="F28" s="230"/>
    </row>
    <row r="29" spans="1:6" s="241" customFormat="1" ht="24.95" customHeight="1" x14ac:dyDescent="0.25">
      <c r="A29" s="240">
        <f t="shared" si="1"/>
        <v>19</v>
      </c>
      <c r="B29" s="241" t="s">
        <v>711</v>
      </c>
      <c r="C29" s="349"/>
      <c r="D29" s="278"/>
      <c r="E29" s="279"/>
      <c r="F29" s="230"/>
    </row>
    <row r="30" spans="1:6" s="241" customFormat="1" ht="24.95" customHeight="1" x14ac:dyDescent="0.25">
      <c r="A30" s="240">
        <f t="shared" si="1"/>
        <v>20</v>
      </c>
      <c r="B30" s="241" t="s">
        <v>712</v>
      </c>
      <c r="C30" s="349"/>
      <c r="D30" s="278"/>
      <c r="E30" s="279"/>
      <c r="F30" s="230"/>
    </row>
    <row r="31" spans="1:6" s="241" customFormat="1" ht="24.95" customHeight="1" x14ac:dyDescent="0.25">
      <c r="A31" s="240">
        <f t="shared" si="1"/>
        <v>21</v>
      </c>
      <c r="B31" s="241" t="s">
        <v>713</v>
      </c>
      <c r="C31" s="347">
        <v>0</v>
      </c>
      <c r="D31" s="278"/>
      <c r="E31" s="279"/>
      <c r="F31" s="230"/>
    </row>
    <row r="32" spans="1:6" s="241" customFormat="1" ht="24.95" customHeight="1" x14ac:dyDescent="0.25">
      <c r="A32" s="240">
        <f t="shared" si="1"/>
        <v>22</v>
      </c>
      <c r="B32" s="241" t="s">
        <v>714</v>
      </c>
      <c r="C32" s="347"/>
      <c r="D32" s="278"/>
      <c r="E32" s="279"/>
      <c r="F32" s="230"/>
    </row>
    <row r="33" spans="1:6" s="241" customFormat="1" ht="24.95" customHeight="1" x14ac:dyDescent="0.25">
      <c r="A33" s="240">
        <f t="shared" si="1"/>
        <v>23</v>
      </c>
      <c r="B33" s="241" t="s">
        <v>367</v>
      </c>
      <c r="C33" s="277">
        <f>C29+C30+C31-C32</f>
        <v>0</v>
      </c>
      <c r="D33" s="278"/>
      <c r="E33" s="279"/>
      <c r="F33" s="230"/>
    </row>
    <row r="34" spans="1:6" s="241" customFormat="1" ht="24.95" customHeight="1" x14ac:dyDescent="0.25">
      <c r="A34" s="240">
        <f t="shared" si="1"/>
        <v>24</v>
      </c>
      <c r="B34" s="281" t="s">
        <v>368</v>
      </c>
      <c r="C34" s="277" t="e">
        <f>C33*C28/1000</f>
        <v>#DIV/0!</v>
      </c>
      <c r="D34" s="278"/>
      <c r="E34" s="279"/>
      <c r="F34" s="230"/>
    </row>
    <row r="35" spans="1:6" s="241" customFormat="1" ht="24.95" customHeight="1" x14ac:dyDescent="0.25">
      <c r="A35" s="240">
        <f t="shared" si="1"/>
        <v>25</v>
      </c>
      <c r="B35" s="241" t="s">
        <v>351</v>
      </c>
      <c r="C35" s="347">
        <v>0</v>
      </c>
      <c r="D35" s="278"/>
      <c r="E35" s="279"/>
      <c r="F35" s="230"/>
    </row>
    <row r="36" spans="1:6" s="241" customFormat="1" ht="24.95" customHeight="1" thickBot="1" x14ac:dyDescent="0.3">
      <c r="A36" s="240">
        <f t="shared" si="1"/>
        <v>26</v>
      </c>
      <c r="B36" s="241" t="s">
        <v>369</v>
      </c>
      <c r="C36" s="282" t="e">
        <f>C34-C35</f>
        <v>#DIV/0!</v>
      </c>
      <c r="D36" s="278"/>
      <c r="E36" s="279"/>
      <c r="F36" s="230"/>
    </row>
    <row r="37" spans="1:6" s="241" customFormat="1" ht="24.95" customHeight="1" thickBot="1" x14ac:dyDescent="0.3">
      <c r="A37" s="251">
        <f t="shared" si="1"/>
        <v>27</v>
      </c>
      <c r="B37" s="246" t="s">
        <v>370</v>
      </c>
      <c r="C37" s="272" t="e">
        <f>C26+C36</f>
        <v>#DIV/0!</v>
      </c>
      <c r="D37" s="273"/>
      <c r="E37" s="274"/>
      <c r="F37" s="230"/>
    </row>
    <row r="38" spans="1:6" ht="35.1" customHeight="1" x14ac:dyDescent="0.35">
      <c r="A38" s="257" t="s">
        <v>371</v>
      </c>
      <c r="C38" s="283"/>
    </row>
    <row r="39" spans="1:6" ht="22.5" customHeight="1" x14ac:dyDescent="0.3">
      <c r="A39" s="240"/>
      <c r="B39" s="285" t="s">
        <v>372</v>
      </c>
      <c r="C39" s="286"/>
      <c r="D39" s="278"/>
      <c r="E39" s="287"/>
    </row>
    <row r="40" spans="1:6" s="241" customFormat="1" ht="24.95" customHeight="1" x14ac:dyDescent="0.25">
      <c r="A40" s="240">
        <f>A37+1</f>
        <v>28</v>
      </c>
      <c r="B40" s="241" t="s">
        <v>373</v>
      </c>
      <c r="C40" s="277" t="e">
        <f>MAX(C24,C37)</f>
        <v>#DIV/0!</v>
      </c>
      <c r="D40" s="278"/>
      <c r="E40" s="279"/>
      <c r="F40" s="230"/>
    </row>
    <row r="41" spans="1:6" s="241" customFormat="1" ht="24.95" customHeight="1" x14ac:dyDescent="0.25">
      <c r="A41" s="240">
        <f>A40+1</f>
        <v>29</v>
      </c>
      <c r="B41" s="241" t="s">
        <v>374</v>
      </c>
      <c r="C41" s="288">
        <v>0.03</v>
      </c>
      <c r="D41" s="278"/>
      <c r="E41" s="279"/>
      <c r="F41" s="230"/>
    </row>
    <row r="42" spans="1:6" s="279" customFormat="1" ht="24.95" customHeight="1" thickBot="1" x14ac:dyDescent="0.3">
      <c r="A42" s="240">
        <f t="shared" ref="A42:A43" si="2">A41+1</f>
        <v>30</v>
      </c>
      <c r="B42" s="241" t="s">
        <v>375</v>
      </c>
      <c r="C42" s="282" t="e">
        <f>ROUND(C40*C41,0)</f>
        <v>#DIV/0!</v>
      </c>
      <c r="D42" s="278"/>
      <c r="F42" s="289"/>
    </row>
    <row r="43" spans="1:6" s="287" customFormat="1" ht="36" customHeight="1" thickBot="1" x14ac:dyDescent="0.3">
      <c r="A43" s="290">
        <f t="shared" si="2"/>
        <v>31</v>
      </c>
      <c r="B43" s="291" t="s">
        <v>376</v>
      </c>
      <c r="C43" s="292" t="e">
        <f>C40+C42</f>
        <v>#DIV/0!</v>
      </c>
      <c r="D43" s="273"/>
      <c r="E43" s="293"/>
      <c r="F43" s="294"/>
    </row>
    <row r="44" spans="1:6" ht="22.5" customHeight="1" x14ac:dyDescent="0.3">
      <c r="A44" s="240"/>
      <c r="B44" s="285" t="s">
        <v>377</v>
      </c>
      <c r="C44" s="286"/>
      <c r="D44" s="278"/>
      <c r="E44" s="287"/>
    </row>
    <row r="45" spans="1:6" ht="21" customHeight="1" x14ac:dyDescent="0.25">
      <c r="A45" s="240">
        <f>A43+1</f>
        <v>32</v>
      </c>
      <c r="B45" s="241" t="s">
        <v>373</v>
      </c>
      <c r="C45" s="295" t="e">
        <f>MAX(C24,C37)</f>
        <v>#DIV/0!</v>
      </c>
      <c r="D45" s="278"/>
      <c r="E45" s="279"/>
    </row>
    <row r="46" spans="1:6" ht="31.5" x14ac:dyDescent="0.25">
      <c r="A46" s="296">
        <f>A45+1</f>
        <v>33</v>
      </c>
      <c r="B46" s="281" t="s">
        <v>378</v>
      </c>
      <c r="C46" s="288">
        <f>D7</f>
        <v>0.03</v>
      </c>
      <c r="D46" s="278"/>
      <c r="E46" s="297"/>
    </row>
    <row r="47" spans="1:6" ht="24.95" customHeight="1" thickBot="1" x14ac:dyDescent="0.3">
      <c r="A47" s="240">
        <f t="shared" ref="A47:A48" si="3">A46+1</f>
        <v>34</v>
      </c>
      <c r="B47" s="231" t="s">
        <v>379</v>
      </c>
      <c r="C47" s="298" t="e">
        <f>ROUND(C45*C46,0)</f>
        <v>#DIV/0!</v>
      </c>
      <c r="D47" s="278"/>
      <c r="E47" s="279"/>
    </row>
    <row r="48" spans="1:6" ht="36" customHeight="1" thickBot="1" x14ac:dyDescent="0.3">
      <c r="A48" s="290">
        <f t="shared" si="3"/>
        <v>35</v>
      </c>
      <c r="B48" s="291" t="s">
        <v>380</v>
      </c>
      <c r="C48" s="292" t="e">
        <f>C45+C47</f>
        <v>#DIV/0!</v>
      </c>
      <c r="D48" s="273"/>
      <c r="E48" s="274"/>
    </row>
    <row r="49" spans="1:6" ht="9" customHeight="1" thickBot="1" x14ac:dyDescent="0.3">
      <c r="A49" s="299"/>
      <c r="B49" s="300"/>
      <c r="C49" s="301"/>
      <c r="D49" s="302"/>
      <c r="E49" s="303"/>
    </row>
    <row r="50" spans="1:6" ht="26.25" customHeight="1" x14ac:dyDescent="0.35">
      <c r="A50" s="257" t="s">
        <v>381</v>
      </c>
      <c r="C50" s="304"/>
      <c r="D50" s="278"/>
      <c r="E50" s="287"/>
    </row>
    <row r="51" spans="1:6" ht="24.95" customHeight="1" x14ac:dyDescent="0.25">
      <c r="A51" s="240">
        <f>A48+1</f>
        <v>36</v>
      </c>
      <c r="B51" s="241" t="str">
        <f>"TY"&amp;(TOC!D2-1)&amp;" Total Dollars to be Levied on behalf of taxing district's "&amp;(D2)&amp;" for "&amp;(TOC!D2)&amp;" budget"</f>
        <v>TY2026 Total Dollars to be Levied on behalf of taxing district's Example Levy for 2027 budget</v>
      </c>
      <c r="C51" s="347"/>
      <c r="D51" s="305"/>
    </row>
    <row r="52" spans="1:6" ht="24.95" customHeight="1" x14ac:dyDescent="0.25">
      <c r="A52" s="240"/>
      <c r="B52" s="260" t="s">
        <v>341</v>
      </c>
      <c r="C52" s="261"/>
    </row>
    <row r="53" spans="1:6" ht="24.95" customHeight="1" x14ac:dyDescent="0.25">
      <c r="A53" s="240">
        <f>A51+1</f>
        <v>37</v>
      </c>
      <c r="B53" s="264" t="s">
        <v>332</v>
      </c>
      <c r="C53" s="346" t="s">
        <v>709</v>
      </c>
      <c r="D53" s="305"/>
    </row>
    <row r="54" spans="1:6" ht="24.95" customHeight="1" x14ac:dyDescent="0.25">
      <c r="A54" s="240">
        <f>A53+1</f>
        <v>38</v>
      </c>
      <c r="B54" s="264" t="s">
        <v>352</v>
      </c>
      <c r="C54" s="346" t="s">
        <v>709</v>
      </c>
      <c r="D54" s="305"/>
    </row>
    <row r="55" spans="1:6" ht="24.95" customHeight="1" x14ac:dyDescent="0.25">
      <c r="A55" s="240">
        <f t="shared" ref="A55:A63" si="4">A54+1</f>
        <v>39</v>
      </c>
      <c r="B55" s="264" t="s">
        <v>333</v>
      </c>
      <c r="C55" s="346" t="s">
        <v>709</v>
      </c>
      <c r="D55" s="305"/>
    </row>
    <row r="56" spans="1:6" ht="24.95" customHeight="1" x14ac:dyDescent="0.25">
      <c r="A56" s="240">
        <f t="shared" si="4"/>
        <v>40</v>
      </c>
      <c r="B56" s="264" t="s">
        <v>342</v>
      </c>
      <c r="C56" s="346" t="s">
        <v>709</v>
      </c>
      <c r="D56" s="305"/>
    </row>
    <row r="57" spans="1:6" ht="24.95" customHeight="1" x14ac:dyDescent="0.25">
      <c r="A57" s="240">
        <f t="shared" si="4"/>
        <v>41</v>
      </c>
      <c r="B57" s="264" t="s">
        <v>334</v>
      </c>
      <c r="C57" s="346" t="s">
        <v>709</v>
      </c>
      <c r="D57" s="305"/>
    </row>
    <row r="58" spans="1:6" ht="24.95" customHeight="1" x14ac:dyDescent="0.25">
      <c r="A58" s="240">
        <f t="shared" si="4"/>
        <v>42</v>
      </c>
      <c r="B58" s="264" t="s">
        <v>335</v>
      </c>
      <c r="C58" s="346" t="s">
        <v>709</v>
      </c>
      <c r="D58" s="305"/>
    </row>
    <row r="59" spans="1:6" ht="35.25" customHeight="1" x14ac:dyDescent="0.25">
      <c r="A59" s="296">
        <f t="shared" si="4"/>
        <v>43</v>
      </c>
      <c r="B59" s="266" t="s">
        <v>361</v>
      </c>
      <c r="C59" s="346" t="s">
        <v>709</v>
      </c>
      <c r="D59" s="306"/>
      <c r="E59" s="307"/>
    </row>
    <row r="60" spans="1:6" s="241" customFormat="1" ht="24.95" customHeight="1" x14ac:dyDescent="0.25">
      <c r="A60" s="240">
        <f t="shared" si="4"/>
        <v>44</v>
      </c>
      <c r="B60" s="266" t="s">
        <v>343</v>
      </c>
      <c r="C60" s="346" t="s">
        <v>709</v>
      </c>
      <c r="D60" s="306"/>
      <c r="E60" s="308"/>
      <c r="F60" s="230"/>
    </row>
    <row r="61" spans="1:6" ht="24.95" customHeight="1" x14ac:dyDescent="0.25">
      <c r="A61" s="240">
        <f t="shared" si="4"/>
        <v>45</v>
      </c>
      <c r="B61" s="264" t="s">
        <v>336</v>
      </c>
      <c r="C61" s="346" t="s">
        <v>709</v>
      </c>
      <c r="D61" s="305"/>
    </row>
    <row r="62" spans="1:6" ht="24.95" customHeight="1" x14ac:dyDescent="0.25">
      <c r="A62" s="240">
        <f t="shared" si="4"/>
        <v>46</v>
      </c>
      <c r="B62" s="264" t="s">
        <v>344</v>
      </c>
      <c r="C62" s="346" t="s">
        <v>709</v>
      </c>
      <c r="D62" s="305"/>
    </row>
    <row r="63" spans="1:6" ht="24.95" customHeight="1" x14ac:dyDescent="0.25">
      <c r="A63" s="240">
        <f t="shared" si="4"/>
        <v>47</v>
      </c>
      <c r="B63" s="264" t="s">
        <v>345</v>
      </c>
      <c r="C63" s="346" t="s">
        <v>709</v>
      </c>
      <c r="D63" s="305"/>
    </row>
    <row r="64" spans="1:6" ht="9.75" customHeight="1" thickBot="1" x14ac:dyDescent="0.3">
      <c r="A64" s="240"/>
      <c r="B64" s="241"/>
      <c r="C64" s="309"/>
    </row>
    <row r="65" spans="1:6" ht="32.25" thickBot="1" x14ac:dyDescent="0.3">
      <c r="A65" s="296">
        <f>A63+1</f>
        <v>48</v>
      </c>
      <c r="B65" s="310" t="s">
        <v>382</v>
      </c>
      <c r="C65" s="311">
        <f>C51-SUM(C53:C63)</f>
        <v>0</v>
      </c>
      <c r="D65" s="312" t="e">
        <f>IF(C65&gt;C48, "Over Max Line 35", "Within Max Line 35")</f>
        <v>#DIV/0!</v>
      </c>
      <c r="E65" s="287"/>
    </row>
    <row r="66" spans="1:6" ht="9" customHeight="1" thickBot="1" x14ac:dyDescent="0.3">
      <c r="A66" s="251"/>
      <c r="B66" s="313"/>
      <c r="C66" s="314"/>
      <c r="D66" s="315"/>
      <c r="E66" s="293"/>
    </row>
    <row r="67" spans="1:6" ht="27.75" customHeight="1" x14ac:dyDescent="0.3">
      <c r="A67" s="395" t="s">
        <v>383</v>
      </c>
      <c r="B67" s="395"/>
      <c r="C67" s="334">
        <f>TOC!D2</f>
        <v>2027</v>
      </c>
      <c r="D67" s="312"/>
      <c r="E67" s="287"/>
    </row>
    <row r="68" spans="1:6" s="318" customFormat="1" ht="24.95" customHeight="1" x14ac:dyDescent="0.25">
      <c r="A68" s="240">
        <f>A65+1</f>
        <v>49</v>
      </c>
      <c r="B68" s="241" t="s">
        <v>384</v>
      </c>
      <c r="C68" s="295" t="e">
        <f>C43-C65</f>
        <v>#DIV/0!</v>
      </c>
      <c r="D68" s="316"/>
      <c r="E68" s="317"/>
      <c r="F68" s="289"/>
    </row>
    <row r="69" spans="1:6" s="318" customFormat="1" ht="24.95" customHeight="1" x14ac:dyDescent="0.25">
      <c r="A69" s="240">
        <f>A68+1</f>
        <v>50</v>
      </c>
      <c r="B69" s="241" t="s">
        <v>337</v>
      </c>
      <c r="C69" s="319" t="e">
        <f>C68/C40</f>
        <v>#DIV/0!</v>
      </c>
      <c r="D69" s="320"/>
      <c r="F69" s="289"/>
    </row>
    <row r="70" spans="1:6" ht="24.95" customHeight="1" x14ac:dyDescent="0.25">
      <c r="A70" s="240">
        <f>A69+1</f>
        <v>51</v>
      </c>
      <c r="B70" s="321" t="s">
        <v>385</v>
      </c>
      <c r="C70" s="322" t="e">
        <f>MIN(MAX(C69, 0), 0.03)</f>
        <v>#DIV/0!</v>
      </c>
      <c r="D70" s="278"/>
      <c r="E70" s="323"/>
    </row>
    <row r="71" spans="1:6" ht="42.75" customHeight="1" x14ac:dyDescent="0.3">
      <c r="A71" s="403" t="s">
        <v>386</v>
      </c>
      <c r="B71" s="403"/>
      <c r="C71" s="334">
        <f>C67-1</f>
        <v>2026</v>
      </c>
    </row>
    <row r="72" spans="1:6" s="318" customFormat="1" ht="24.95" customHeight="1" x14ac:dyDescent="0.25">
      <c r="A72" s="240">
        <f>A70+1</f>
        <v>52</v>
      </c>
      <c r="B72" s="241" t="s">
        <v>387</v>
      </c>
      <c r="C72" s="319" t="e">
        <f>IF(C69&gt;0,0,IF(-C69&gt;D6,D6,-C69))</f>
        <v>#DIV/0!</v>
      </c>
      <c r="F72" s="289"/>
    </row>
    <row r="73" spans="1:6" s="318" customFormat="1" ht="24.95" customHeight="1" x14ac:dyDescent="0.25">
      <c r="A73" s="240">
        <f>A72+1</f>
        <v>53</v>
      </c>
      <c r="B73" s="324" t="s">
        <v>388</v>
      </c>
      <c r="C73" s="325" t="e">
        <f>IF(C72&gt;D6,0,IF(C69&lt;0,C69+D6,D6))</f>
        <v>#DIV/0!</v>
      </c>
      <c r="D73" s="278"/>
      <c r="E73" s="400" t="e">
        <f>IF(C73&lt;0,"STOP!  ERROR - You used more than your cap allows", "")</f>
        <v>#DIV/0!</v>
      </c>
      <c r="F73" s="289"/>
    </row>
    <row r="75" spans="1:6" s="329" customFormat="1" ht="24.95" customHeight="1" x14ac:dyDescent="0.25">
      <c r="A75" s="240">
        <f>A73+1</f>
        <v>54</v>
      </c>
      <c r="B75" s="326" t="s">
        <v>389</v>
      </c>
      <c r="C75" s="327" t="e">
        <f>C73+C70</f>
        <v>#DIV/0!</v>
      </c>
      <c r="D75" s="328"/>
      <c r="F75" s="330"/>
    </row>
  </sheetData>
  <mergeCells count="3">
    <mergeCell ref="A1:B3"/>
    <mergeCell ref="D1:E1"/>
    <mergeCell ref="A67:B67"/>
  </mergeCells>
  <conditionalFormatting sqref="D65:D67">
    <cfRule type="containsText" dxfId="237" priority="1" operator="containsText" text="Over">
      <formula>NOT(ISERROR(SEARCH("Over",D65)))</formula>
    </cfRule>
  </conditionalFormatting>
  <hyperlinks>
    <hyperlink ref="I1" r:id="rId1" xr:uid="{3D4B18CB-A4EE-4880-8344-87BCB4DA0669}"/>
  </hyperlinks>
  <pageMargins left="0.35" right="0.12" top="0.59" bottom="0.27" header="0.6" footer="0.3"/>
  <pageSetup scale="73" fitToWidth="0" orientation="portrait" horizontalDpi="300" verticalDpi="300" r:id="rId2"/>
  <rowBreaks count="1" manualBreakCount="1">
    <brk id="37"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9534E-671D-4BB3-9CE8-C538344FC90F}">
  <dimension ref="A1:O75"/>
  <sheetViews>
    <sheetView zoomScaleNormal="100" workbookViewId="0">
      <selection activeCell="I5" sqref="I5:O5"/>
    </sheetView>
  </sheetViews>
  <sheetFormatPr defaultColWidth="8.88671875" defaultRowHeight="15" x14ac:dyDescent="0.25"/>
  <cols>
    <col min="1" max="1" width="3.88671875" style="255" customWidth="1"/>
    <col min="2" max="2" width="72.77734375" style="231" customWidth="1"/>
    <col min="3" max="3" width="18.88671875" style="231" customWidth="1"/>
    <col min="4" max="4" width="18.5546875" style="284" customWidth="1"/>
    <col min="5" max="5" width="18.77734375" style="231" customWidth="1"/>
    <col min="6" max="6" width="8.77734375" style="230" customWidth="1"/>
    <col min="7" max="7" width="12.33203125" style="231" customWidth="1"/>
    <col min="8" max="16384" width="8.88671875" style="231"/>
  </cols>
  <sheetData>
    <row r="1" spans="1:15" ht="27" customHeight="1" x14ac:dyDescent="0.25">
      <c r="A1" s="392" t="str">
        <f>(TOC!D2-1)&amp; " Cap Calculation Worksheet - Non Entity Wide"&amp;"                                                         For "&amp;(TOC!D2)&amp;" Budget"</f>
        <v>2026 Cap Calculation Worksheet - Non Entity Wide                                                         For 2027 Budget</v>
      </c>
      <c r="B1" s="392"/>
      <c r="C1" s="229" t="s">
        <v>338</v>
      </c>
      <c r="D1" s="393" t="str">
        <f>'Budget Cover'!A7</f>
        <v>EXAMPLE COUNTY</v>
      </c>
      <c r="E1" s="394"/>
      <c r="I1" s="333" t="s">
        <v>691</v>
      </c>
    </row>
    <row r="2" spans="1:15" ht="27" customHeight="1" x14ac:dyDescent="0.25">
      <c r="A2" s="392"/>
      <c r="B2" s="392"/>
      <c r="C2" s="229" t="s">
        <v>707</v>
      </c>
      <c r="D2" s="343" t="s">
        <v>708</v>
      </c>
      <c r="E2" s="344"/>
      <c r="I2" s="333"/>
    </row>
    <row r="3" spans="1:15" ht="26.25" customHeight="1" x14ac:dyDescent="0.25">
      <c r="A3" s="392"/>
      <c r="B3" s="392"/>
      <c r="C3" s="229" t="s">
        <v>339</v>
      </c>
      <c r="D3" s="232">
        <f>TOC!D2</f>
        <v>2027</v>
      </c>
      <c r="E3" s="233"/>
      <c r="I3" s="231" t="s">
        <v>692</v>
      </c>
    </row>
    <row r="4" spans="1:15" ht="51" customHeight="1" x14ac:dyDescent="0.4">
      <c r="A4" s="234" t="s">
        <v>355</v>
      </c>
      <c r="C4" s="235"/>
      <c r="D4" s="236"/>
      <c r="E4" s="237"/>
      <c r="F4" s="238"/>
      <c r="G4" s="239"/>
      <c r="I4" s="404" t="s">
        <v>458</v>
      </c>
      <c r="J4" s="404"/>
      <c r="K4" s="404"/>
      <c r="L4" s="404"/>
      <c r="M4" s="404"/>
      <c r="N4" s="404"/>
      <c r="O4" s="404"/>
    </row>
    <row r="5" spans="1:15" ht="15.75" x14ac:dyDescent="0.25">
      <c r="A5" s="240">
        <v>1</v>
      </c>
      <c r="B5" s="241" t="s">
        <v>356</v>
      </c>
      <c r="C5" s="239">
        <f>D3-1</f>
        <v>2026</v>
      </c>
      <c r="D5" s="242">
        <v>0.03</v>
      </c>
      <c r="E5" s="243"/>
      <c r="F5" s="244"/>
      <c r="G5" s="245"/>
      <c r="I5" s="404" t="s">
        <v>715</v>
      </c>
      <c r="J5" s="404"/>
      <c r="K5" s="404"/>
      <c r="L5" s="404"/>
      <c r="M5" s="404"/>
      <c r="N5" s="404"/>
      <c r="O5" s="404"/>
    </row>
    <row r="6" spans="1:15" ht="16.5" thickBot="1" x14ac:dyDescent="0.3">
      <c r="A6" s="240">
        <f>A5+1</f>
        <v>2</v>
      </c>
      <c r="B6" s="246" t="s">
        <v>357</v>
      </c>
      <c r="C6" s="247">
        <f>D3-2</f>
        <v>2025</v>
      </c>
      <c r="D6" s="345"/>
      <c r="E6" s="243"/>
      <c r="F6" s="244"/>
      <c r="G6" s="245"/>
    </row>
    <row r="7" spans="1:15" ht="16.5" thickBot="1" x14ac:dyDescent="0.3">
      <c r="A7" s="240">
        <f>A6+1</f>
        <v>3</v>
      </c>
      <c r="B7" s="248" t="s">
        <v>358</v>
      </c>
      <c r="C7" s="249"/>
      <c r="D7" s="250">
        <f>D5+D6</f>
        <v>0.03</v>
      </c>
      <c r="E7" s="243"/>
      <c r="F7" s="244"/>
      <c r="G7" s="245"/>
    </row>
    <row r="8" spans="1:15" ht="16.5" thickBot="1" x14ac:dyDescent="0.3">
      <c r="A8" s="251"/>
      <c r="B8" s="252"/>
      <c r="C8" s="247"/>
      <c r="D8" s="253"/>
      <c r="E8" s="254"/>
      <c r="F8" s="244"/>
      <c r="G8" s="245"/>
    </row>
    <row r="9" spans="1:15" ht="41.25" customHeight="1" x14ac:dyDescent="0.25">
      <c r="B9" s="256" t="s">
        <v>359</v>
      </c>
      <c r="C9" s="228" t="str">
        <f>"TY"&amp;(TOC!D2-2)</f>
        <v>TY2025</v>
      </c>
      <c r="D9" s="228" t="str">
        <f>"TY"&amp;(TOC!D2-3)</f>
        <v>TY2024</v>
      </c>
      <c r="E9" s="228" t="str">
        <f>"TY"&amp;(TOC!D2-4)</f>
        <v>TY2023</v>
      </c>
    </row>
    <row r="10" spans="1:15" s="241" customFormat="1" ht="18.75" customHeight="1" x14ac:dyDescent="0.35">
      <c r="A10" s="257" t="s">
        <v>360</v>
      </c>
      <c r="B10" s="231"/>
      <c r="C10" s="258" t="s">
        <v>329</v>
      </c>
      <c r="D10" s="259" t="s">
        <v>330</v>
      </c>
      <c r="E10" s="258" t="s">
        <v>331</v>
      </c>
      <c r="F10" s="230"/>
    </row>
    <row r="11" spans="1:15" s="241" customFormat="1" ht="24.95" customHeight="1" x14ac:dyDescent="0.25">
      <c r="A11" s="240">
        <v>4</v>
      </c>
      <c r="B11" s="241" t="str">
        <f>"Dollars Levied on behalf of taxing district in three preceding years for the "&amp;(D2)&amp;""</f>
        <v>Dollars Levied on behalf of taxing district in three preceding years for the Example Levy</v>
      </c>
      <c r="C11" s="347"/>
      <c r="D11" s="348"/>
      <c r="E11" s="347"/>
      <c r="F11" s="230"/>
    </row>
    <row r="12" spans="1:15" s="241" customFormat="1" ht="24.95" customHeight="1" x14ac:dyDescent="0.25">
      <c r="A12" s="240"/>
      <c r="B12" s="260" t="s">
        <v>341</v>
      </c>
      <c r="C12" s="261"/>
      <c r="D12" s="262"/>
      <c r="E12" s="261"/>
      <c r="F12" s="230"/>
    </row>
    <row r="13" spans="1:15" s="241" customFormat="1" ht="24.95" customHeight="1" x14ac:dyDescent="0.25">
      <c r="A13" s="263">
        <v>5</v>
      </c>
      <c r="B13" s="264" t="s">
        <v>333</v>
      </c>
      <c r="C13" s="346" t="s">
        <v>709</v>
      </c>
      <c r="D13" s="346" t="s">
        <v>709</v>
      </c>
      <c r="E13" s="346" t="s">
        <v>709</v>
      </c>
      <c r="F13" s="230"/>
    </row>
    <row r="14" spans="1:15" s="241" customFormat="1" ht="24.95" customHeight="1" x14ac:dyDescent="0.25">
      <c r="A14" s="263">
        <f>A13+1</f>
        <v>6</v>
      </c>
      <c r="B14" s="264" t="s">
        <v>342</v>
      </c>
      <c r="C14" s="346" t="s">
        <v>709</v>
      </c>
      <c r="D14" s="346" t="s">
        <v>709</v>
      </c>
      <c r="E14" s="346" t="s">
        <v>709</v>
      </c>
      <c r="F14" s="230"/>
    </row>
    <row r="15" spans="1:15" s="241" customFormat="1" ht="24.95" customHeight="1" x14ac:dyDescent="0.25">
      <c r="A15" s="263">
        <f t="shared" ref="A15:A24" si="0">A14+1</f>
        <v>7</v>
      </c>
      <c r="B15" s="264" t="s">
        <v>334</v>
      </c>
      <c r="C15" s="346" t="s">
        <v>709</v>
      </c>
      <c r="D15" s="346" t="s">
        <v>709</v>
      </c>
      <c r="E15" s="346" t="s">
        <v>709</v>
      </c>
      <c r="F15" s="230"/>
    </row>
    <row r="16" spans="1:15" s="241" customFormat="1" ht="24.95" customHeight="1" x14ac:dyDescent="0.25">
      <c r="A16" s="263">
        <f t="shared" si="0"/>
        <v>8</v>
      </c>
      <c r="B16" s="264" t="s">
        <v>335</v>
      </c>
      <c r="C16" s="346" t="s">
        <v>709</v>
      </c>
      <c r="D16" s="346" t="s">
        <v>709</v>
      </c>
      <c r="E16" s="346" t="s">
        <v>709</v>
      </c>
      <c r="F16" s="230"/>
    </row>
    <row r="17" spans="1:6" s="241" customFormat="1" ht="35.25" customHeight="1" x14ac:dyDescent="0.25">
      <c r="A17" s="265">
        <f t="shared" si="0"/>
        <v>9</v>
      </c>
      <c r="B17" s="266" t="s">
        <v>361</v>
      </c>
      <c r="C17" s="346" t="s">
        <v>709</v>
      </c>
      <c r="D17" s="346" t="s">
        <v>709</v>
      </c>
      <c r="E17" s="346" t="s">
        <v>709</v>
      </c>
      <c r="F17" s="230"/>
    </row>
    <row r="18" spans="1:6" s="241" customFormat="1" ht="24.95" customHeight="1" x14ac:dyDescent="0.25">
      <c r="A18" s="263">
        <f t="shared" si="0"/>
        <v>10</v>
      </c>
      <c r="B18" s="266" t="s">
        <v>343</v>
      </c>
      <c r="C18" s="346" t="s">
        <v>709</v>
      </c>
      <c r="D18" s="346" t="s">
        <v>709</v>
      </c>
      <c r="E18" s="346" t="s">
        <v>709</v>
      </c>
      <c r="F18" s="230"/>
    </row>
    <row r="19" spans="1:6" s="241" customFormat="1" ht="24.95" customHeight="1" x14ac:dyDescent="0.25">
      <c r="A19" s="263">
        <f t="shared" si="0"/>
        <v>11</v>
      </c>
      <c r="B19" s="264" t="s">
        <v>336</v>
      </c>
      <c r="C19" s="346" t="s">
        <v>709</v>
      </c>
      <c r="D19" s="346" t="s">
        <v>709</v>
      </c>
      <c r="E19" s="346" t="s">
        <v>709</v>
      </c>
      <c r="F19" s="230"/>
    </row>
    <row r="20" spans="1:6" s="241" customFormat="1" ht="24.95" customHeight="1" x14ac:dyDescent="0.25">
      <c r="A20" s="263">
        <f t="shared" si="0"/>
        <v>12</v>
      </c>
      <c r="B20" s="264" t="s">
        <v>344</v>
      </c>
      <c r="C20" s="346" t="s">
        <v>709</v>
      </c>
      <c r="D20" s="346" t="s">
        <v>709</v>
      </c>
      <c r="E20" s="346" t="s">
        <v>709</v>
      </c>
      <c r="F20" s="230"/>
    </row>
    <row r="21" spans="1:6" s="241" customFormat="1" ht="24.95" customHeight="1" x14ac:dyDescent="0.25">
      <c r="A21" s="263">
        <f t="shared" si="0"/>
        <v>13</v>
      </c>
      <c r="B21" s="264" t="s">
        <v>345</v>
      </c>
      <c r="C21" s="346" t="s">
        <v>709</v>
      </c>
      <c r="D21" s="346" t="s">
        <v>709</v>
      </c>
      <c r="E21" s="346" t="s">
        <v>709</v>
      </c>
      <c r="F21" s="230"/>
    </row>
    <row r="22" spans="1:6" s="241" customFormat="1" ht="12.75" customHeight="1" x14ac:dyDescent="0.25">
      <c r="A22" s="263"/>
      <c r="C22" s="261"/>
      <c r="D22" s="262"/>
      <c r="E22" s="261"/>
      <c r="F22" s="230"/>
    </row>
    <row r="23" spans="1:6" s="241" customFormat="1" ht="31.5" customHeight="1" thickBot="1" x14ac:dyDescent="0.3">
      <c r="A23" s="265">
        <f>A21+1</f>
        <v>14</v>
      </c>
      <c r="B23" s="267" t="s">
        <v>362</v>
      </c>
      <c r="C23" s="268">
        <f>C11-SUM(C13:C21)</f>
        <v>0</v>
      </c>
      <c r="D23" s="269">
        <f>D11-SUM(D13:D21)</f>
        <v>0</v>
      </c>
      <c r="E23" s="270">
        <f>E11-SUM(E13:E21)</f>
        <v>0</v>
      </c>
      <c r="F23" s="230"/>
    </row>
    <row r="24" spans="1:6" s="241" customFormat="1" ht="24.95" customHeight="1" thickBot="1" x14ac:dyDescent="0.3">
      <c r="A24" s="271">
        <f t="shared" si="0"/>
        <v>15</v>
      </c>
      <c r="B24" s="246" t="s">
        <v>363</v>
      </c>
      <c r="C24" s="272">
        <f>MAX(C23:E23)</f>
        <v>0</v>
      </c>
      <c r="D24" s="273"/>
      <c r="E24" s="274"/>
      <c r="F24" s="230"/>
    </row>
    <row r="25" spans="1:6" ht="35.1" customHeight="1" x14ac:dyDescent="0.35">
      <c r="A25" s="257" t="s">
        <v>364</v>
      </c>
      <c r="C25" s="275"/>
      <c r="D25" s="276"/>
      <c r="E25" s="275"/>
    </row>
    <row r="26" spans="1:6" s="241" customFormat="1" ht="24.95" customHeight="1" x14ac:dyDescent="0.25">
      <c r="A26" s="240">
        <f>A24+1</f>
        <v>16</v>
      </c>
      <c r="B26" s="241" t="s">
        <v>365</v>
      </c>
      <c r="C26" s="277">
        <f>C23</f>
        <v>0</v>
      </c>
      <c r="D26" s="278"/>
      <c r="E26" s="279"/>
      <c r="F26" s="230"/>
    </row>
    <row r="27" spans="1:6" s="241" customFormat="1" ht="24.95" customHeight="1" x14ac:dyDescent="0.25">
      <c r="A27" s="240">
        <f>A26+1</f>
        <v>17</v>
      </c>
      <c r="B27" s="241" t="s">
        <v>710</v>
      </c>
      <c r="C27" s="347"/>
      <c r="D27" s="278"/>
      <c r="E27" s="279"/>
      <c r="F27" s="230"/>
    </row>
    <row r="28" spans="1:6" s="241" customFormat="1" ht="24.95" customHeight="1" x14ac:dyDescent="0.25">
      <c r="A28" s="240">
        <f t="shared" ref="A28:A37" si="1">A27+1</f>
        <v>18</v>
      </c>
      <c r="B28" s="241" t="s">
        <v>366</v>
      </c>
      <c r="C28" s="280" t="e">
        <f>C26/C27*1000</f>
        <v>#DIV/0!</v>
      </c>
      <c r="D28" s="278"/>
      <c r="E28" s="279"/>
      <c r="F28" s="230"/>
    </row>
    <row r="29" spans="1:6" s="241" customFormat="1" ht="24.95" customHeight="1" x14ac:dyDescent="0.25">
      <c r="A29" s="240">
        <f t="shared" si="1"/>
        <v>19</v>
      </c>
      <c r="B29" s="241" t="s">
        <v>711</v>
      </c>
      <c r="C29" s="349"/>
      <c r="D29" s="278"/>
      <c r="E29" s="279"/>
      <c r="F29" s="230"/>
    </row>
    <row r="30" spans="1:6" s="241" customFormat="1" ht="24.95" customHeight="1" x14ac:dyDescent="0.25">
      <c r="A30" s="240">
        <f t="shared" si="1"/>
        <v>20</v>
      </c>
      <c r="B30" s="241" t="s">
        <v>712</v>
      </c>
      <c r="C30" s="349"/>
      <c r="D30" s="278"/>
      <c r="E30" s="279"/>
      <c r="F30" s="230"/>
    </row>
    <row r="31" spans="1:6" s="241" customFormat="1" ht="24.95" customHeight="1" x14ac:dyDescent="0.25">
      <c r="A31" s="240">
        <f t="shared" si="1"/>
        <v>21</v>
      </c>
      <c r="B31" s="241" t="s">
        <v>713</v>
      </c>
      <c r="C31" s="347">
        <v>0</v>
      </c>
      <c r="D31" s="278"/>
      <c r="E31" s="279"/>
      <c r="F31" s="230"/>
    </row>
    <row r="32" spans="1:6" s="241" customFormat="1" ht="24.95" customHeight="1" x14ac:dyDescent="0.25">
      <c r="A32" s="240">
        <f t="shared" si="1"/>
        <v>22</v>
      </c>
      <c r="B32" s="241" t="s">
        <v>714</v>
      </c>
      <c r="C32" s="347"/>
      <c r="D32" s="278"/>
      <c r="E32" s="279"/>
      <c r="F32" s="230"/>
    </row>
    <row r="33" spans="1:6" s="241" customFormat="1" ht="24.95" customHeight="1" x14ac:dyDescent="0.25">
      <c r="A33" s="240">
        <f t="shared" si="1"/>
        <v>23</v>
      </c>
      <c r="B33" s="241" t="s">
        <v>367</v>
      </c>
      <c r="C33" s="277">
        <f>C29+C30+C31-C32</f>
        <v>0</v>
      </c>
      <c r="D33" s="278"/>
      <c r="E33" s="279"/>
      <c r="F33" s="230"/>
    </row>
    <row r="34" spans="1:6" s="241" customFormat="1" ht="24.95" customHeight="1" x14ac:dyDescent="0.25">
      <c r="A34" s="240">
        <f t="shared" si="1"/>
        <v>24</v>
      </c>
      <c r="B34" s="281" t="s">
        <v>368</v>
      </c>
      <c r="C34" s="277" t="e">
        <f>C33*C28/1000</f>
        <v>#DIV/0!</v>
      </c>
      <c r="D34" s="278"/>
      <c r="E34" s="279"/>
      <c r="F34" s="230"/>
    </row>
    <row r="35" spans="1:6" s="241" customFormat="1" ht="24.95" customHeight="1" x14ac:dyDescent="0.25">
      <c r="A35" s="240">
        <f t="shared" si="1"/>
        <v>25</v>
      </c>
      <c r="B35" s="241" t="s">
        <v>351</v>
      </c>
      <c r="C35" s="347">
        <v>0</v>
      </c>
      <c r="D35" s="278"/>
      <c r="E35" s="279"/>
      <c r="F35" s="230"/>
    </row>
    <row r="36" spans="1:6" s="241" customFormat="1" ht="24.95" customHeight="1" thickBot="1" x14ac:dyDescent="0.3">
      <c r="A36" s="240">
        <f t="shared" si="1"/>
        <v>26</v>
      </c>
      <c r="B36" s="241" t="s">
        <v>369</v>
      </c>
      <c r="C36" s="282" t="e">
        <f>C34-C35</f>
        <v>#DIV/0!</v>
      </c>
      <c r="D36" s="278"/>
      <c r="E36" s="279"/>
      <c r="F36" s="230"/>
    </row>
    <row r="37" spans="1:6" s="241" customFormat="1" ht="24.95" customHeight="1" thickBot="1" x14ac:dyDescent="0.3">
      <c r="A37" s="251">
        <f t="shared" si="1"/>
        <v>27</v>
      </c>
      <c r="B37" s="246" t="s">
        <v>370</v>
      </c>
      <c r="C37" s="272" t="e">
        <f>C26+C36</f>
        <v>#DIV/0!</v>
      </c>
      <c r="D37" s="273"/>
      <c r="E37" s="274"/>
      <c r="F37" s="230"/>
    </row>
    <row r="38" spans="1:6" ht="35.1" customHeight="1" x14ac:dyDescent="0.35">
      <c r="A38" s="257" t="s">
        <v>371</v>
      </c>
      <c r="C38" s="283"/>
    </row>
    <row r="39" spans="1:6" ht="22.5" customHeight="1" x14ac:dyDescent="0.3">
      <c r="A39" s="240"/>
      <c r="B39" s="285" t="s">
        <v>372</v>
      </c>
      <c r="C39" s="286"/>
      <c r="D39" s="278"/>
      <c r="E39" s="287"/>
    </row>
    <row r="40" spans="1:6" s="241" customFormat="1" ht="24.95" customHeight="1" x14ac:dyDescent="0.25">
      <c r="A40" s="240">
        <f>A37+1</f>
        <v>28</v>
      </c>
      <c r="B40" s="241" t="s">
        <v>373</v>
      </c>
      <c r="C40" s="277" t="e">
        <f>MAX(C24,C37)</f>
        <v>#DIV/0!</v>
      </c>
      <c r="D40" s="278"/>
      <c r="E40" s="279"/>
      <c r="F40" s="230"/>
    </row>
    <row r="41" spans="1:6" s="241" customFormat="1" ht="24.95" customHeight="1" x14ac:dyDescent="0.25">
      <c r="A41" s="240">
        <f>A40+1</f>
        <v>29</v>
      </c>
      <c r="B41" s="241" t="s">
        <v>374</v>
      </c>
      <c r="C41" s="288">
        <v>0.03</v>
      </c>
      <c r="D41" s="278"/>
      <c r="E41" s="279"/>
      <c r="F41" s="230"/>
    </row>
    <row r="42" spans="1:6" s="279" customFormat="1" ht="24.95" customHeight="1" thickBot="1" x14ac:dyDescent="0.3">
      <c r="A42" s="240">
        <f t="shared" ref="A42:A43" si="2">A41+1</f>
        <v>30</v>
      </c>
      <c r="B42" s="241" t="s">
        <v>375</v>
      </c>
      <c r="C42" s="282" t="e">
        <f>ROUND(C40*C41,0)</f>
        <v>#DIV/0!</v>
      </c>
      <c r="D42" s="278"/>
      <c r="F42" s="289"/>
    </row>
    <row r="43" spans="1:6" s="287" customFormat="1" ht="36" customHeight="1" thickBot="1" x14ac:dyDescent="0.3">
      <c r="A43" s="290">
        <f t="shared" si="2"/>
        <v>31</v>
      </c>
      <c r="B43" s="291" t="s">
        <v>376</v>
      </c>
      <c r="C43" s="292" t="e">
        <f>C40+C42</f>
        <v>#DIV/0!</v>
      </c>
      <c r="D43" s="273"/>
      <c r="E43" s="293"/>
      <c r="F43" s="294"/>
    </row>
    <row r="44" spans="1:6" ht="22.5" customHeight="1" x14ac:dyDescent="0.3">
      <c r="A44" s="240"/>
      <c r="B44" s="285" t="s">
        <v>377</v>
      </c>
      <c r="C44" s="286"/>
      <c r="D44" s="278"/>
      <c r="E44" s="287"/>
    </row>
    <row r="45" spans="1:6" ht="21" customHeight="1" x14ac:dyDescent="0.25">
      <c r="A45" s="240">
        <f>A43+1</f>
        <v>32</v>
      </c>
      <c r="B45" s="241" t="s">
        <v>373</v>
      </c>
      <c r="C45" s="295" t="e">
        <f>MAX(C24,C37)</f>
        <v>#DIV/0!</v>
      </c>
      <c r="D45" s="278"/>
      <c r="E45" s="279"/>
    </row>
    <row r="46" spans="1:6" ht="31.5" x14ac:dyDescent="0.25">
      <c r="A46" s="296">
        <f>A45+1</f>
        <v>33</v>
      </c>
      <c r="B46" s="281" t="s">
        <v>378</v>
      </c>
      <c r="C46" s="288">
        <f>D7</f>
        <v>0.03</v>
      </c>
      <c r="D46" s="278"/>
      <c r="E46" s="297"/>
    </row>
    <row r="47" spans="1:6" ht="24.95" customHeight="1" thickBot="1" x14ac:dyDescent="0.3">
      <c r="A47" s="240">
        <f t="shared" ref="A47:A48" si="3">A46+1</f>
        <v>34</v>
      </c>
      <c r="B47" s="231" t="s">
        <v>379</v>
      </c>
      <c r="C47" s="298" t="e">
        <f>ROUND(C45*C46,0)</f>
        <v>#DIV/0!</v>
      </c>
      <c r="D47" s="278"/>
      <c r="E47" s="279"/>
    </row>
    <row r="48" spans="1:6" ht="36" customHeight="1" thickBot="1" x14ac:dyDescent="0.3">
      <c r="A48" s="290">
        <f t="shared" si="3"/>
        <v>35</v>
      </c>
      <c r="B48" s="291" t="s">
        <v>380</v>
      </c>
      <c r="C48" s="292" t="e">
        <f>C45+C47</f>
        <v>#DIV/0!</v>
      </c>
      <c r="D48" s="273"/>
      <c r="E48" s="274"/>
    </row>
    <row r="49" spans="1:6" ht="9" customHeight="1" thickBot="1" x14ac:dyDescent="0.3">
      <c r="A49" s="299"/>
      <c r="B49" s="300"/>
      <c r="C49" s="301"/>
      <c r="D49" s="302"/>
      <c r="E49" s="303"/>
    </row>
    <row r="50" spans="1:6" ht="26.25" customHeight="1" x14ac:dyDescent="0.35">
      <c r="A50" s="257" t="s">
        <v>381</v>
      </c>
      <c r="C50" s="304"/>
      <c r="D50" s="278"/>
      <c r="E50" s="287"/>
    </row>
    <row r="51" spans="1:6" ht="24.95" customHeight="1" x14ac:dyDescent="0.25">
      <c r="A51" s="240">
        <f>A48+1</f>
        <v>36</v>
      </c>
      <c r="B51" s="241" t="str">
        <f>"TY"&amp;(TOC!D2-1)&amp;" Total Dollars to be Levied on behalf of taxing district's "&amp;(D2)&amp;" for "&amp;(TOC!D2)&amp;" budget"</f>
        <v>TY2026 Total Dollars to be Levied on behalf of taxing district's Example Levy for 2027 budget</v>
      </c>
      <c r="C51" s="347"/>
      <c r="D51" s="305"/>
    </row>
    <row r="52" spans="1:6" ht="24.95" customHeight="1" x14ac:dyDescent="0.25">
      <c r="A52" s="240"/>
      <c r="B52" s="260" t="s">
        <v>341</v>
      </c>
      <c r="C52" s="261"/>
    </row>
    <row r="53" spans="1:6" ht="24.95" customHeight="1" x14ac:dyDescent="0.25">
      <c r="A53" s="240">
        <f>A51+1</f>
        <v>37</v>
      </c>
      <c r="B53" s="264" t="s">
        <v>332</v>
      </c>
      <c r="C53" s="346" t="s">
        <v>709</v>
      </c>
      <c r="D53" s="305"/>
    </row>
    <row r="54" spans="1:6" ht="24.95" customHeight="1" x14ac:dyDescent="0.25">
      <c r="A54" s="240">
        <f>A53+1</f>
        <v>38</v>
      </c>
      <c r="B54" s="264" t="s">
        <v>352</v>
      </c>
      <c r="C54" s="346" t="s">
        <v>709</v>
      </c>
      <c r="D54" s="305"/>
    </row>
    <row r="55" spans="1:6" ht="24.95" customHeight="1" x14ac:dyDescent="0.25">
      <c r="A55" s="240">
        <f t="shared" ref="A55:A63" si="4">A54+1</f>
        <v>39</v>
      </c>
      <c r="B55" s="264" t="s">
        <v>333</v>
      </c>
      <c r="C55" s="346" t="s">
        <v>709</v>
      </c>
      <c r="D55" s="305"/>
    </row>
    <row r="56" spans="1:6" ht="24.95" customHeight="1" x14ac:dyDescent="0.25">
      <c r="A56" s="240">
        <f t="shared" si="4"/>
        <v>40</v>
      </c>
      <c r="B56" s="264" t="s">
        <v>342</v>
      </c>
      <c r="C56" s="346" t="s">
        <v>709</v>
      </c>
      <c r="D56" s="305"/>
    </row>
    <row r="57" spans="1:6" ht="24.95" customHeight="1" x14ac:dyDescent="0.25">
      <c r="A57" s="240">
        <f t="shared" si="4"/>
        <v>41</v>
      </c>
      <c r="B57" s="264" t="s">
        <v>334</v>
      </c>
      <c r="C57" s="346" t="s">
        <v>709</v>
      </c>
      <c r="D57" s="305"/>
    </row>
    <row r="58" spans="1:6" ht="24.95" customHeight="1" x14ac:dyDescent="0.25">
      <c r="A58" s="240">
        <f t="shared" si="4"/>
        <v>42</v>
      </c>
      <c r="B58" s="264" t="s">
        <v>335</v>
      </c>
      <c r="C58" s="346" t="s">
        <v>709</v>
      </c>
      <c r="D58" s="305"/>
    </row>
    <row r="59" spans="1:6" ht="35.25" customHeight="1" x14ac:dyDescent="0.25">
      <c r="A59" s="296">
        <f t="shared" si="4"/>
        <v>43</v>
      </c>
      <c r="B59" s="266" t="s">
        <v>361</v>
      </c>
      <c r="C59" s="346" t="s">
        <v>709</v>
      </c>
      <c r="D59" s="306"/>
      <c r="E59" s="307"/>
    </row>
    <row r="60" spans="1:6" s="241" customFormat="1" ht="24.95" customHeight="1" x14ac:dyDescent="0.25">
      <c r="A60" s="240">
        <f t="shared" si="4"/>
        <v>44</v>
      </c>
      <c r="B60" s="266" t="s">
        <v>343</v>
      </c>
      <c r="C60" s="346" t="s">
        <v>709</v>
      </c>
      <c r="D60" s="306"/>
      <c r="E60" s="308"/>
      <c r="F60" s="230"/>
    </row>
    <row r="61" spans="1:6" ht="24.95" customHeight="1" x14ac:dyDescent="0.25">
      <c r="A61" s="240">
        <f t="shared" si="4"/>
        <v>45</v>
      </c>
      <c r="B61" s="264" t="s">
        <v>336</v>
      </c>
      <c r="C61" s="346" t="s">
        <v>709</v>
      </c>
      <c r="D61" s="305"/>
    </row>
    <row r="62" spans="1:6" ht="24.95" customHeight="1" x14ac:dyDescent="0.25">
      <c r="A62" s="240">
        <f t="shared" si="4"/>
        <v>46</v>
      </c>
      <c r="B62" s="264" t="s">
        <v>344</v>
      </c>
      <c r="C62" s="346" t="s">
        <v>709</v>
      </c>
      <c r="D62" s="305"/>
    </row>
    <row r="63" spans="1:6" ht="24.95" customHeight="1" x14ac:dyDescent="0.25">
      <c r="A63" s="240">
        <f t="shared" si="4"/>
        <v>47</v>
      </c>
      <c r="B63" s="264" t="s">
        <v>345</v>
      </c>
      <c r="C63" s="346" t="s">
        <v>709</v>
      </c>
      <c r="D63" s="305"/>
    </row>
    <row r="64" spans="1:6" ht="9.75" customHeight="1" thickBot="1" x14ac:dyDescent="0.3">
      <c r="A64" s="240"/>
      <c r="B64" s="241"/>
      <c r="C64" s="309"/>
    </row>
    <row r="65" spans="1:6" ht="32.25" thickBot="1" x14ac:dyDescent="0.3">
      <c r="A65" s="296">
        <f>A63+1</f>
        <v>48</v>
      </c>
      <c r="B65" s="310" t="s">
        <v>382</v>
      </c>
      <c r="C65" s="311">
        <f>C51-SUM(C53:C63)</f>
        <v>0</v>
      </c>
      <c r="D65" s="312" t="e">
        <f>IF(C65&gt;C48, "Over Max Line 35", "Within Max Line 35")</f>
        <v>#DIV/0!</v>
      </c>
      <c r="E65" s="287"/>
    </row>
    <row r="66" spans="1:6" ht="9" customHeight="1" thickBot="1" x14ac:dyDescent="0.3">
      <c r="A66" s="251"/>
      <c r="B66" s="313"/>
      <c r="C66" s="314"/>
      <c r="D66" s="315"/>
      <c r="E66" s="293"/>
    </row>
    <row r="67" spans="1:6" ht="27.75" customHeight="1" x14ac:dyDescent="0.3">
      <c r="A67" s="395" t="s">
        <v>383</v>
      </c>
      <c r="B67" s="395"/>
      <c r="C67" s="334">
        <f>TOC!D2</f>
        <v>2027</v>
      </c>
      <c r="D67" s="312"/>
      <c r="E67" s="287"/>
    </row>
    <row r="68" spans="1:6" s="318" customFormat="1" ht="24.95" customHeight="1" x14ac:dyDescent="0.25">
      <c r="A68" s="240">
        <f>A65+1</f>
        <v>49</v>
      </c>
      <c r="B68" s="241" t="s">
        <v>384</v>
      </c>
      <c r="C68" s="295" t="e">
        <f>C43-C65</f>
        <v>#DIV/0!</v>
      </c>
      <c r="D68" s="316"/>
      <c r="E68" s="317"/>
      <c r="F68" s="289"/>
    </row>
    <row r="69" spans="1:6" s="318" customFormat="1" ht="24.95" customHeight="1" x14ac:dyDescent="0.25">
      <c r="A69" s="240">
        <f>A68+1</f>
        <v>50</v>
      </c>
      <c r="B69" s="241" t="s">
        <v>337</v>
      </c>
      <c r="C69" s="319" t="e">
        <f>C68/C40</f>
        <v>#DIV/0!</v>
      </c>
      <c r="D69" s="320"/>
      <c r="F69" s="289"/>
    </row>
    <row r="70" spans="1:6" ht="24.95" customHeight="1" x14ac:dyDescent="0.25">
      <c r="A70" s="240">
        <f>A69+1</f>
        <v>51</v>
      </c>
      <c r="B70" s="321" t="s">
        <v>385</v>
      </c>
      <c r="C70" s="322" t="e">
        <f>MIN(MAX(C69, 0), 0.03)</f>
        <v>#DIV/0!</v>
      </c>
      <c r="D70" s="278"/>
      <c r="E70" s="323"/>
    </row>
    <row r="71" spans="1:6" ht="42.75" customHeight="1" x14ac:dyDescent="0.3">
      <c r="A71" s="403" t="s">
        <v>386</v>
      </c>
      <c r="B71" s="403"/>
      <c r="C71" s="334">
        <f>C67-1</f>
        <v>2026</v>
      </c>
    </row>
    <row r="72" spans="1:6" s="318" customFormat="1" ht="24.95" customHeight="1" x14ac:dyDescent="0.25">
      <c r="A72" s="240">
        <f>A70+1</f>
        <v>52</v>
      </c>
      <c r="B72" s="241" t="s">
        <v>387</v>
      </c>
      <c r="C72" s="319" t="e">
        <f>IF(C69&gt;0,0,IF(-C69&gt;D6,D6,-C69))</f>
        <v>#DIV/0!</v>
      </c>
      <c r="F72" s="289"/>
    </row>
    <row r="73" spans="1:6" s="318" customFormat="1" ht="24.95" customHeight="1" x14ac:dyDescent="0.25">
      <c r="A73" s="240">
        <f>A72+1</f>
        <v>53</v>
      </c>
      <c r="B73" s="324" t="s">
        <v>388</v>
      </c>
      <c r="C73" s="325" t="e">
        <f>IF(C72&gt;D6,0,IF(C69&lt;0,C69+D6,D6))</f>
        <v>#DIV/0!</v>
      </c>
      <c r="D73" s="278"/>
      <c r="E73" s="400" t="e">
        <f>IF(C73&lt;0,"STOP!  ERROR - You used more than your cap allows", "")</f>
        <v>#DIV/0!</v>
      </c>
      <c r="F73" s="289"/>
    </row>
    <row r="75" spans="1:6" s="329" customFormat="1" ht="24.95" customHeight="1" x14ac:dyDescent="0.25">
      <c r="A75" s="240">
        <f>A73+1</f>
        <v>54</v>
      </c>
      <c r="B75" s="326" t="s">
        <v>389</v>
      </c>
      <c r="C75" s="327" t="e">
        <f>C73+C70</f>
        <v>#DIV/0!</v>
      </c>
      <c r="D75" s="328"/>
      <c r="F75" s="330"/>
    </row>
  </sheetData>
  <mergeCells count="3">
    <mergeCell ref="A1:B3"/>
    <mergeCell ref="D1:E1"/>
    <mergeCell ref="A67:B67"/>
  </mergeCells>
  <conditionalFormatting sqref="D65:D67">
    <cfRule type="containsText" dxfId="236" priority="1" operator="containsText" text="Over">
      <formula>NOT(ISERROR(SEARCH("Over",D65)))</formula>
    </cfRule>
  </conditionalFormatting>
  <hyperlinks>
    <hyperlink ref="I1" r:id="rId1" xr:uid="{995A61E4-A5D9-4B02-9227-F4256E3B825D}"/>
  </hyperlinks>
  <pageMargins left="0.35" right="0.12" top="0.59" bottom="0.27" header="0.6" footer="0.3"/>
  <pageSetup scale="73" fitToWidth="0" orientation="portrait" horizontalDpi="300" verticalDpi="300" r:id="rId2"/>
  <rowBreaks count="1" manualBreakCount="1">
    <brk id="37"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DF09-79FB-459E-96DE-9FFC34EA2DC9}">
  <sheetPr>
    <pageSetUpPr fitToPage="1"/>
  </sheetPr>
  <dimension ref="C1:M45"/>
  <sheetViews>
    <sheetView zoomScale="130" zoomScaleNormal="130" workbookViewId="0">
      <selection activeCell="K13" sqref="K13"/>
    </sheetView>
  </sheetViews>
  <sheetFormatPr defaultColWidth="8.88671875" defaultRowHeight="12.75" x14ac:dyDescent="0.2"/>
  <cols>
    <col min="1" max="2" width="8.88671875" style="143"/>
    <col min="3" max="3" width="42.5546875" style="143" customWidth="1"/>
    <col min="4" max="4" width="11.21875" style="143" customWidth="1"/>
    <col min="5" max="5" width="1.33203125" style="143" customWidth="1"/>
    <col min="6" max="6" width="11.21875" style="143" customWidth="1"/>
    <col min="7" max="7" width="6.77734375" style="143" customWidth="1"/>
    <col min="8" max="9" width="11.21875" style="143" customWidth="1"/>
    <col min="10" max="10" width="8.88671875" style="143"/>
    <col min="11" max="11" width="43.5546875" style="143" customWidth="1"/>
    <col min="12" max="16384" width="8.88671875" style="143"/>
  </cols>
  <sheetData>
    <row r="1" spans="7:7" x14ac:dyDescent="0.2">
      <c r="G1" s="181" t="s">
        <v>116</v>
      </c>
    </row>
    <row r="20" spans="3:13" x14ac:dyDescent="0.2">
      <c r="C20" s="396" t="s">
        <v>133</v>
      </c>
      <c r="D20" s="396"/>
      <c r="E20" s="396"/>
      <c r="F20" s="396"/>
      <c r="G20" s="144"/>
      <c r="H20" s="144"/>
      <c r="I20" s="144"/>
    </row>
    <row r="21" spans="3:13" x14ac:dyDescent="0.2">
      <c r="C21" s="396" t="s">
        <v>134</v>
      </c>
      <c r="D21" s="396"/>
      <c r="E21" s="396"/>
      <c r="F21" s="396"/>
      <c r="G21" s="144"/>
      <c r="H21" s="144"/>
      <c r="I21" s="144"/>
      <c r="K21" s="145"/>
    </row>
    <row r="23" spans="3:13" x14ac:dyDescent="0.2">
      <c r="D23" s="160">
        <f>+TOC!D2</f>
        <v>2027</v>
      </c>
      <c r="E23" s="146"/>
      <c r="G23" s="146"/>
      <c r="H23" s="146"/>
      <c r="I23" s="146"/>
    </row>
    <row r="24" spans="3:13" x14ac:dyDescent="0.2">
      <c r="C24" s="147" t="s">
        <v>152</v>
      </c>
      <c r="D24" s="161"/>
      <c r="K24" s="147"/>
    </row>
    <row r="25" spans="3:13" x14ac:dyDescent="0.2">
      <c r="C25" s="148"/>
      <c r="D25" s="162"/>
      <c r="E25" s="149"/>
      <c r="G25" s="149"/>
      <c r="H25" s="149"/>
      <c r="I25" s="149"/>
      <c r="K25" s="148"/>
    </row>
    <row r="26" spans="3:13" x14ac:dyDescent="0.2">
      <c r="C26" s="150" t="s">
        <v>46</v>
      </c>
      <c r="D26" s="163">
        <f>+'GWKS 3'!H48</f>
        <v>0</v>
      </c>
      <c r="E26" s="151"/>
      <c r="G26" s="151"/>
      <c r="H26" s="152"/>
      <c r="I26" s="153"/>
      <c r="K26" s="166" t="e">
        <f>"  "&amp;(TEXT(L26,"0.00%"))&amp;"      "&amp;C26</f>
        <v>#DIV/0!</v>
      </c>
      <c r="L26" s="167" t="e">
        <f>D26/$D$40</f>
        <v>#DIV/0!</v>
      </c>
      <c r="M26" s="154"/>
    </row>
    <row r="27" spans="3:13" x14ac:dyDescent="0.2">
      <c r="C27" s="150" t="s">
        <v>48</v>
      </c>
      <c r="D27" s="163">
        <f>+'GWKS 4'!H24</f>
        <v>0</v>
      </c>
      <c r="E27" s="152"/>
      <c r="G27" s="152"/>
      <c r="H27" s="152"/>
      <c r="I27" s="153"/>
      <c r="K27" s="166" t="e">
        <f t="shared" ref="K27:K33" si="0">"  "&amp;(TEXT(L27,"0.00%"))&amp;"      "&amp;C27</f>
        <v>#DIV/0!</v>
      </c>
      <c r="L27" s="167" t="e">
        <f t="shared" ref="L27:L33" si="1">D27/$D$40</f>
        <v>#DIV/0!</v>
      </c>
      <c r="M27" s="154"/>
    </row>
    <row r="28" spans="3:13" x14ac:dyDescent="0.2">
      <c r="C28" s="150" t="s">
        <v>50</v>
      </c>
      <c r="D28" s="163">
        <f>+'GWKS 4'!H33</f>
        <v>0</v>
      </c>
      <c r="E28" s="152"/>
      <c r="G28" s="152"/>
      <c r="H28" s="152"/>
      <c r="I28" s="152"/>
      <c r="K28" s="166" t="e">
        <f t="shared" si="0"/>
        <v>#DIV/0!</v>
      </c>
      <c r="L28" s="167" t="e">
        <f t="shared" si="1"/>
        <v>#DIV/0!</v>
      </c>
      <c r="M28" s="154"/>
    </row>
    <row r="29" spans="3:13" x14ac:dyDescent="0.2">
      <c r="C29" s="150" t="s">
        <v>52</v>
      </c>
      <c r="D29" s="163">
        <f>+'GWKS 4'!H40</f>
        <v>0</v>
      </c>
      <c r="E29" s="152"/>
      <c r="G29" s="152"/>
      <c r="H29" s="152"/>
      <c r="I29" s="153"/>
      <c r="K29" s="166" t="e">
        <f t="shared" si="0"/>
        <v>#DIV/0!</v>
      </c>
      <c r="L29" s="167" t="e">
        <f t="shared" si="1"/>
        <v>#DIV/0!</v>
      </c>
      <c r="M29" s="154"/>
    </row>
    <row r="30" spans="3:13" x14ac:dyDescent="0.2">
      <c r="C30" s="150" t="s">
        <v>54</v>
      </c>
      <c r="D30" s="163">
        <f>+'GWKS 5'!H16</f>
        <v>0</v>
      </c>
      <c r="E30" s="152"/>
      <c r="G30" s="152"/>
      <c r="H30" s="152"/>
      <c r="I30" s="153"/>
      <c r="K30" s="166" t="e">
        <f t="shared" si="0"/>
        <v>#DIV/0!</v>
      </c>
      <c r="L30" s="167" t="e">
        <f t="shared" si="1"/>
        <v>#DIV/0!</v>
      </c>
      <c r="M30" s="154"/>
    </row>
    <row r="31" spans="3:13" x14ac:dyDescent="0.2">
      <c r="C31" s="150" t="s">
        <v>111</v>
      </c>
      <c r="D31" s="163">
        <f>+'GWKS 5'!H25</f>
        <v>0</v>
      </c>
      <c r="E31" s="152"/>
      <c r="G31" s="152"/>
      <c r="H31" s="152"/>
      <c r="I31" s="153"/>
      <c r="K31" s="166" t="e">
        <f t="shared" si="0"/>
        <v>#DIV/0!</v>
      </c>
      <c r="L31" s="167" t="e">
        <f t="shared" si="1"/>
        <v>#DIV/0!</v>
      </c>
      <c r="M31" s="154"/>
    </row>
    <row r="32" spans="3:13" x14ac:dyDescent="0.2">
      <c r="C32" s="150" t="s">
        <v>113</v>
      </c>
      <c r="D32" s="163">
        <f>+'GWKS 5'!H31</f>
        <v>0</v>
      </c>
      <c r="E32" s="152"/>
      <c r="G32" s="152"/>
      <c r="H32" s="152"/>
      <c r="I32" s="153"/>
      <c r="K32" s="166" t="e">
        <f t="shared" si="0"/>
        <v>#DIV/0!</v>
      </c>
      <c r="L32" s="167" t="e">
        <f t="shared" si="1"/>
        <v>#DIV/0!</v>
      </c>
      <c r="M32" s="154"/>
    </row>
    <row r="33" spans="3:13" ht="14.25" customHeight="1" x14ac:dyDescent="0.2">
      <c r="C33" s="150" t="s">
        <v>56</v>
      </c>
      <c r="D33" s="163">
        <f>+'GWKS 5'!H39</f>
        <v>0</v>
      </c>
      <c r="E33" s="152"/>
      <c r="G33" s="152"/>
      <c r="H33" s="152"/>
      <c r="I33" s="153"/>
      <c r="K33" s="166" t="e">
        <f t="shared" si="0"/>
        <v>#DIV/0!</v>
      </c>
      <c r="L33" s="167" t="e">
        <f t="shared" si="1"/>
        <v>#DIV/0!</v>
      </c>
      <c r="M33" s="154"/>
    </row>
    <row r="34" spans="3:13" hidden="1" x14ac:dyDescent="0.2">
      <c r="C34" s="155"/>
      <c r="D34" s="164"/>
      <c r="E34" s="152"/>
      <c r="G34" s="152"/>
      <c r="H34" s="152"/>
      <c r="I34" s="153"/>
      <c r="K34" s="148"/>
      <c r="L34" s="154"/>
      <c r="M34" s="154"/>
    </row>
    <row r="35" spans="3:13" hidden="1" x14ac:dyDescent="0.2">
      <c r="C35" s="155"/>
      <c r="D35" s="164"/>
      <c r="E35" s="152"/>
      <c r="G35" s="152"/>
      <c r="H35" s="152"/>
      <c r="I35" s="153"/>
      <c r="K35" s="148"/>
      <c r="L35" s="154"/>
      <c r="M35" s="154"/>
    </row>
    <row r="36" spans="3:13" hidden="1" x14ac:dyDescent="0.2">
      <c r="C36" s="156"/>
      <c r="D36" s="164"/>
      <c r="E36" s="152"/>
      <c r="G36" s="152"/>
      <c r="H36" s="152"/>
      <c r="I36" s="153"/>
      <c r="K36" s="148"/>
      <c r="L36" s="154"/>
      <c r="M36" s="154"/>
    </row>
    <row r="37" spans="3:13" hidden="1" x14ac:dyDescent="0.2">
      <c r="C37" s="157"/>
      <c r="D37" s="164"/>
      <c r="E37" s="152"/>
      <c r="G37" s="152"/>
      <c r="H37" s="152"/>
      <c r="I37" s="153"/>
      <c r="M37" s="154"/>
    </row>
    <row r="38" spans="3:13" hidden="1" x14ac:dyDescent="0.2">
      <c r="C38" s="157"/>
      <c r="D38" s="164"/>
      <c r="E38" s="152"/>
      <c r="G38" s="152"/>
      <c r="H38" s="152"/>
      <c r="I38" s="153"/>
      <c r="M38" s="154"/>
    </row>
    <row r="39" spans="3:13" hidden="1" x14ac:dyDescent="0.2">
      <c r="C39" s="158"/>
      <c r="D39" s="164"/>
      <c r="E39" s="152"/>
      <c r="G39" s="152"/>
      <c r="H39" s="152"/>
      <c r="I39" s="153"/>
    </row>
    <row r="40" spans="3:13" x14ac:dyDescent="0.2">
      <c r="C40" s="148" t="s">
        <v>99</v>
      </c>
      <c r="D40" s="176">
        <f>SUM(D26:D39)</f>
        <v>0</v>
      </c>
      <c r="E40" s="151"/>
      <c r="G40" s="151"/>
      <c r="H40" s="151"/>
      <c r="I40" s="151"/>
    </row>
    <row r="41" spans="3:13" x14ac:dyDescent="0.2">
      <c r="C41" s="159" t="s">
        <v>162</v>
      </c>
      <c r="D41" s="165">
        <f>+D40-'GWKS 5'!H40</f>
        <v>0</v>
      </c>
    </row>
    <row r="44" spans="3:13" x14ac:dyDescent="0.2">
      <c r="C44" s="143" t="s">
        <v>136</v>
      </c>
    </row>
    <row r="45" spans="3:13" x14ac:dyDescent="0.2">
      <c r="C45" s="143" t="s">
        <v>137</v>
      </c>
    </row>
  </sheetData>
  <mergeCells count="2">
    <mergeCell ref="C20:F20"/>
    <mergeCell ref="C21:F21"/>
  </mergeCells>
  <pageMargins left="0.7" right="0.7" top="0.75" bottom="0.75" header="0.3" footer="0.3"/>
  <pageSetup scale="92"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68"/>
  <sheetViews>
    <sheetView showGridLines="0" zoomScale="115" zoomScaleNormal="115" workbookViewId="0">
      <selection activeCell="A2" sqref="A2:I2"/>
    </sheetView>
  </sheetViews>
  <sheetFormatPr defaultColWidth="8.88671875" defaultRowHeight="15" x14ac:dyDescent="0.2"/>
  <cols>
    <col min="1" max="1" width="5.44140625" style="10" customWidth="1"/>
    <col min="2" max="3" width="8.88671875" style="10"/>
    <col min="4" max="4" width="8.88671875" style="10" customWidth="1"/>
    <col min="5" max="5" width="12"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109375" style="10" customWidth="1"/>
    <col min="12" max="14" width="8.88671875" style="10"/>
    <col min="15" max="15" width="17.44140625" style="10" customWidth="1"/>
    <col min="16" max="17" width="12" style="10" bestFit="1" customWidth="1"/>
    <col min="18" max="16384" width="8.88671875" style="10"/>
  </cols>
  <sheetData>
    <row r="1" spans="1:16" x14ac:dyDescent="0.2">
      <c r="I1" s="182" t="s">
        <v>116</v>
      </c>
    </row>
    <row r="2" spans="1:16" ht="23.25" x14ac:dyDescent="0.35">
      <c r="A2" s="405" t="s">
        <v>0</v>
      </c>
      <c r="B2" s="406"/>
      <c r="C2" s="406"/>
      <c r="D2" s="406"/>
      <c r="E2" s="406"/>
      <c r="F2" s="406"/>
      <c r="G2" s="406"/>
      <c r="H2" s="406"/>
      <c r="I2" s="406"/>
    </row>
    <row r="3" spans="1:16" ht="23.25" x14ac:dyDescent="0.35">
      <c r="A3" s="93"/>
      <c r="B3" s="94"/>
      <c r="C3" s="93"/>
      <c r="D3" s="93"/>
      <c r="E3" s="95" t="s">
        <v>94</v>
      </c>
      <c r="F3" s="227">
        <v>1000</v>
      </c>
      <c r="G3" s="93"/>
      <c r="H3" s="93"/>
      <c r="I3" s="93"/>
    </row>
    <row r="4" spans="1:16" ht="18" x14ac:dyDescent="0.25">
      <c r="A4" s="91"/>
      <c r="B4" s="91"/>
      <c r="C4" s="91"/>
      <c r="D4" s="91"/>
      <c r="E4" s="95" t="s">
        <v>119</v>
      </c>
      <c r="F4" s="96">
        <v>60</v>
      </c>
      <c r="G4" s="91"/>
      <c r="H4" s="91"/>
      <c r="I4" s="91"/>
    </row>
    <row r="5" spans="1:16" ht="18.75" thickBot="1" x14ac:dyDescent="0.3">
      <c r="E5" s="47"/>
      <c r="F5" s="48"/>
    </row>
    <row r="6" spans="1:16" ht="18.75" thickBot="1" x14ac:dyDescent="0.3">
      <c r="A6" s="75" t="s">
        <v>102</v>
      </c>
      <c r="B6" s="76"/>
      <c r="C6" s="76"/>
      <c r="D6" s="76"/>
      <c r="E6" s="85"/>
      <c r="F6" s="49"/>
    </row>
    <row r="8" spans="1:16" ht="15.75" x14ac:dyDescent="0.25">
      <c r="B8" s="18" t="s">
        <v>8</v>
      </c>
      <c r="N8" s="399" t="s">
        <v>98</v>
      </c>
      <c r="O8" s="399"/>
      <c r="P8" s="399"/>
    </row>
    <row r="9" spans="1:16" x14ac:dyDescent="0.2">
      <c r="A9" s="9" t="s">
        <v>9</v>
      </c>
      <c r="B9" s="9" t="s">
        <v>145</v>
      </c>
      <c r="G9" s="21">
        <f>+'GWKS 5'!H40</f>
        <v>0</v>
      </c>
      <c r="H9" s="14"/>
      <c r="I9" s="14"/>
    </row>
    <row r="10" spans="1:16" x14ac:dyDescent="0.2">
      <c r="B10" s="9" t="s">
        <v>146</v>
      </c>
      <c r="G10" s="22">
        <f>+'GWKS 5'!H44</f>
        <v>0</v>
      </c>
      <c r="H10" s="14"/>
      <c r="I10" s="14"/>
      <c r="N10" s="10" t="s">
        <v>109</v>
      </c>
      <c r="P10" s="168">
        <f>+'GWKS 5'!F40</f>
        <v>0</v>
      </c>
    </row>
    <row r="11" spans="1:16" ht="15.75" thickBot="1" x14ac:dyDescent="0.25">
      <c r="B11" s="9" t="s">
        <v>10</v>
      </c>
      <c r="G11" s="22"/>
      <c r="H11" s="14"/>
      <c r="I11" s="21">
        <f>G9+G10</f>
        <v>0</v>
      </c>
      <c r="N11" s="10" t="s">
        <v>326</v>
      </c>
      <c r="P11" s="169">
        <f>+'GWKS 5'!F44</f>
        <v>0</v>
      </c>
    </row>
    <row r="12" spans="1:16" ht="15.75" thickBot="1" x14ac:dyDescent="0.25">
      <c r="A12" s="9" t="s">
        <v>11</v>
      </c>
      <c r="B12" s="9" t="s">
        <v>63</v>
      </c>
      <c r="G12" s="14"/>
      <c r="H12" s="14"/>
      <c r="I12" s="83"/>
      <c r="K12" s="42" t="str">
        <f>IF(I12&gt;P24,"Too High", "Within Limitations")</f>
        <v>Within Limitations</v>
      </c>
      <c r="N12" s="10" t="s">
        <v>99</v>
      </c>
      <c r="P12" s="168">
        <f>SUM(P10:P11)</f>
        <v>0</v>
      </c>
    </row>
    <row r="13" spans="1:16" x14ac:dyDescent="0.2">
      <c r="A13" s="9" t="s">
        <v>12</v>
      </c>
      <c r="B13" s="9" t="s">
        <v>13</v>
      </c>
      <c r="I13" s="1"/>
      <c r="P13" s="168"/>
    </row>
    <row r="14" spans="1:16" ht="15.75" thickBot="1" x14ac:dyDescent="0.25">
      <c r="B14" s="9" t="s">
        <v>14</v>
      </c>
      <c r="I14" s="174">
        <f>I11+I12</f>
        <v>0</v>
      </c>
      <c r="N14" s="10" t="s">
        <v>120</v>
      </c>
      <c r="P14" s="168">
        <f>+P12*0.75</f>
        <v>0</v>
      </c>
    </row>
    <row r="15" spans="1:16" ht="15.75" thickTop="1" x14ac:dyDescent="0.2">
      <c r="I15" s="12"/>
      <c r="P15" s="168"/>
    </row>
    <row r="16" spans="1:16" ht="15.75" x14ac:dyDescent="0.25">
      <c r="B16" s="18" t="s">
        <v>15</v>
      </c>
      <c r="N16" s="10" t="s">
        <v>165</v>
      </c>
      <c r="P16" s="168">
        <f>+'GWKS 5'!H40</f>
        <v>0</v>
      </c>
    </row>
    <row r="17" spans="1:16" x14ac:dyDescent="0.2">
      <c r="A17" s="9">
        <v>4</v>
      </c>
      <c r="B17" s="9" t="s">
        <v>115</v>
      </c>
      <c r="F17" s="9" t="str">
        <f>+TOC!D2-1 &amp; " (Note 2)"</f>
        <v>2026 (Note 2)</v>
      </c>
      <c r="I17" s="21">
        <f>+'GWKS 5'!F45</f>
        <v>0</v>
      </c>
      <c r="N17" s="10" t="s">
        <v>325</v>
      </c>
      <c r="P17" s="169">
        <f>+'GWKS 5'!H44</f>
        <v>0</v>
      </c>
    </row>
    <row r="18" spans="1:16" x14ac:dyDescent="0.2">
      <c r="A18" s="9" t="s">
        <v>16</v>
      </c>
      <c r="B18" s="9" t="s">
        <v>154</v>
      </c>
      <c r="G18" s="20">
        <f>SUM('GWKS 2'!G48)</f>
        <v>0</v>
      </c>
      <c r="I18" s="1"/>
      <c r="N18" s="10" t="s">
        <v>99</v>
      </c>
      <c r="P18" s="168">
        <f>SUM(P16:P17)</f>
        <v>0</v>
      </c>
    </row>
    <row r="19" spans="1:16" x14ac:dyDescent="0.2">
      <c r="B19" s="9" t="s">
        <v>155</v>
      </c>
      <c r="G19" s="19">
        <f>+'GWKS 5'!H43</f>
        <v>0</v>
      </c>
      <c r="P19" s="168"/>
    </row>
    <row r="20" spans="1:16" x14ac:dyDescent="0.2">
      <c r="B20" s="9" t="s">
        <v>17</v>
      </c>
      <c r="G20" s="1"/>
      <c r="N20" s="10" t="s">
        <v>120</v>
      </c>
      <c r="P20" s="168">
        <f>+P18*0.75</f>
        <v>0</v>
      </c>
    </row>
    <row r="21" spans="1:16" x14ac:dyDescent="0.2">
      <c r="B21" s="9" t="s">
        <v>18</v>
      </c>
      <c r="I21" s="24">
        <f>G18+G19</f>
        <v>0</v>
      </c>
      <c r="P21" s="81"/>
    </row>
    <row r="22" spans="1:16" ht="15.75" x14ac:dyDescent="0.25">
      <c r="B22" s="9"/>
      <c r="I22" s="13"/>
      <c r="M22" s="78"/>
      <c r="P22" s="81"/>
    </row>
    <row r="23" spans="1:16" ht="15.75" x14ac:dyDescent="0.25">
      <c r="A23" s="9" t="s">
        <v>19</v>
      </c>
      <c r="B23" s="18" t="s">
        <v>20</v>
      </c>
      <c r="I23" s="23">
        <f>I17+I21</f>
        <v>0</v>
      </c>
      <c r="N23" s="10" t="s">
        <v>167</v>
      </c>
      <c r="P23" s="81"/>
    </row>
    <row r="24" spans="1:16" x14ac:dyDescent="0.2">
      <c r="A24" s="9" t="s">
        <v>21</v>
      </c>
      <c r="B24" s="9" t="s">
        <v>22</v>
      </c>
      <c r="I24" s="1"/>
      <c r="N24" s="10" t="s">
        <v>120</v>
      </c>
      <c r="P24" s="170">
        <f>MIN(P14,P20)</f>
        <v>0</v>
      </c>
    </row>
    <row r="25" spans="1:16" x14ac:dyDescent="0.2">
      <c r="B25" s="9" t="s">
        <v>23</v>
      </c>
      <c r="I25" s="21">
        <f>IF((I14-I23)&lt;0,0,I14-I23)</f>
        <v>0</v>
      </c>
    </row>
    <row r="26" spans="1:16" ht="15.75" thickBot="1" x14ac:dyDescent="0.25">
      <c r="A26" s="9" t="s">
        <v>24</v>
      </c>
      <c r="B26" s="9" t="s">
        <v>25</v>
      </c>
      <c r="I26" s="1"/>
    </row>
    <row r="27" spans="1:16" ht="16.5" thickBot="1" x14ac:dyDescent="0.3">
      <c r="B27" s="9" t="s">
        <v>26</v>
      </c>
      <c r="I27" s="84"/>
      <c r="K27" s="42" t="str">
        <f>IF(I27&gt;(I25*0.05),"Too High", "Within Limitations")</f>
        <v>Within Limitations</v>
      </c>
      <c r="N27" s="399" t="s">
        <v>327</v>
      </c>
      <c r="O27" s="399"/>
      <c r="P27" s="399"/>
    </row>
    <row r="28" spans="1:16" ht="16.5" thickBot="1" x14ac:dyDescent="0.3">
      <c r="A28" s="9" t="s">
        <v>27</v>
      </c>
      <c r="B28" s="9" t="s">
        <v>328</v>
      </c>
      <c r="I28" s="173">
        <f>I25+I27</f>
        <v>0</v>
      </c>
      <c r="J28" s="16"/>
      <c r="O28" s="78">
        <f>+Summary!A5</f>
        <v>2027</v>
      </c>
      <c r="P28" s="14">
        <f>+I12</f>
        <v>0</v>
      </c>
    </row>
    <row r="29" spans="1:16" ht="16.5" thickTop="1" thickBot="1" x14ac:dyDescent="0.25">
      <c r="I29" s="12"/>
    </row>
    <row r="30" spans="1:16" ht="16.5" thickBot="1" x14ac:dyDescent="0.3">
      <c r="A30" s="17" t="s">
        <v>34</v>
      </c>
      <c r="B30" s="10" t="s">
        <v>139</v>
      </c>
      <c r="I30" s="17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7" x14ac:dyDescent="0.2">
      <c r="A33" s="9"/>
    </row>
    <row r="34" spans="1:17" x14ac:dyDescent="0.2">
      <c r="A34" s="365" t="s">
        <v>125</v>
      </c>
      <c r="B34" s="365"/>
      <c r="C34" s="365"/>
      <c r="D34" s="365"/>
      <c r="E34" s="365"/>
      <c r="F34" s="365"/>
      <c r="G34" s="365"/>
      <c r="H34" s="365"/>
      <c r="I34" s="365"/>
    </row>
    <row r="35" spans="1:17" x14ac:dyDescent="0.2">
      <c r="A35" s="365"/>
      <c r="B35" s="365"/>
      <c r="C35" s="365"/>
      <c r="D35" s="365"/>
      <c r="E35" s="365"/>
      <c r="F35" s="365"/>
      <c r="G35" s="365"/>
      <c r="H35" s="365"/>
      <c r="I35" s="365"/>
    </row>
    <row r="36" spans="1:17" x14ac:dyDescent="0.2">
      <c r="A36" s="365"/>
      <c r="B36" s="365"/>
      <c r="C36" s="365"/>
      <c r="D36" s="365"/>
      <c r="E36" s="365"/>
      <c r="F36" s="365"/>
      <c r="G36" s="365"/>
      <c r="H36" s="365"/>
      <c r="I36" s="365"/>
      <c r="Q36" s="43"/>
    </row>
    <row r="37" spans="1:17" x14ac:dyDescent="0.2">
      <c r="A37" s="44"/>
      <c r="B37" s="44"/>
      <c r="C37" s="44"/>
      <c r="D37" s="44"/>
      <c r="E37" s="44"/>
      <c r="F37" s="44"/>
      <c r="G37" s="44"/>
      <c r="H37" s="44"/>
      <c r="I37" s="44"/>
      <c r="Q37" s="43"/>
    </row>
    <row r="38" spans="1:17" x14ac:dyDescent="0.2">
      <c r="A38" s="359"/>
      <c r="B38" s="359"/>
      <c r="C38" s="359"/>
      <c r="D38" s="359"/>
      <c r="E38" s="359"/>
      <c r="F38" s="359"/>
      <c r="G38" s="359"/>
      <c r="H38" s="359"/>
      <c r="I38" s="359"/>
      <c r="Q38" s="43"/>
    </row>
    <row r="39" spans="1:17" x14ac:dyDescent="0.2">
      <c r="Q39" s="43"/>
    </row>
    <row r="40" spans="1:17" ht="15.75" hidden="1" x14ac:dyDescent="0.25">
      <c r="A40" s="16" t="s">
        <v>124</v>
      </c>
      <c r="Q40" s="43"/>
    </row>
    <row r="41" spans="1:17" hidden="1" x14ac:dyDescent="0.2">
      <c r="Q41" s="43"/>
    </row>
    <row r="42" spans="1:17" s="43" customFormat="1" ht="19.5" hidden="1" customHeight="1" x14ac:dyDescent="0.2">
      <c r="A42" s="359" t="s">
        <v>123</v>
      </c>
      <c r="B42" s="359"/>
      <c r="C42" s="359"/>
      <c r="D42" s="359"/>
      <c r="E42" s="359"/>
      <c r="F42" s="359"/>
      <c r="G42" s="359"/>
      <c r="H42" s="359"/>
      <c r="I42" s="359"/>
      <c r="J42" s="359"/>
      <c r="N42" s="10"/>
      <c r="O42" s="10"/>
      <c r="P42" s="10"/>
    </row>
    <row r="43" spans="1:17" s="43" customFormat="1" ht="19.5" hidden="1" customHeight="1" x14ac:dyDescent="0.2">
      <c r="A43" s="359"/>
      <c r="B43" s="359"/>
      <c r="C43" s="359"/>
      <c r="D43" s="359"/>
      <c r="E43" s="359"/>
      <c r="F43" s="359"/>
      <c r="G43" s="359"/>
      <c r="H43" s="359"/>
      <c r="I43" s="359"/>
      <c r="J43" s="359"/>
      <c r="N43" s="10"/>
      <c r="O43" s="10"/>
      <c r="P43" s="10"/>
      <c r="Q43" s="10"/>
    </row>
    <row r="44" spans="1:17" s="43" customFormat="1" ht="19.5" hidden="1" customHeight="1" x14ac:dyDescent="0.2">
      <c r="A44" s="359"/>
      <c r="B44" s="359"/>
      <c r="C44" s="359"/>
      <c r="D44" s="359"/>
      <c r="E44" s="359"/>
      <c r="F44" s="359"/>
      <c r="G44" s="359"/>
      <c r="H44" s="359"/>
      <c r="I44" s="359"/>
      <c r="J44" s="359"/>
      <c r="N44" s="10"/>
      <c r="O44" s="10"/>
      <c r="P44" s="10"/>
      <c r="Q44" s="10"/>
    </row>
    <row r="45" spans="1:17" s="43" customFormat="1" ht="19.5" hidden="1" customHeight="1" x14ac:dyDescent="0.2">
      <c r="A45" s="359"/>
      <c r="B45" s="359"/>
      <c r="C45" s="359"/>
      <c r="D45" s="359"/>
      <c r="E45" s="359"/>
      <c r="F45" s="359"/>
      <c r="G45" s="359"/>
      <c r="H45" s="359"/>
      <c r="I45" s="359"/>
      <c r="J45" s="359"/>
      <c r="N45" s="10"/>
      <c r="Q45" s="10"/>
    </row>
    <row r="46" spans="1:17" s="43" customFormat="1" ht="19.5" hidden="1" customHeight="1" x14ac:dyDescent="0.2">
      <c r="A46" s="359"/>
      <c r="B46" s="359"/>
      <c r="C46" s="359"/>
      <c r="D46" s="359"/>
      <c r="E46" s="359"/>
      <c r="F46" s="359"/>
      <c r="G46" s="359"/>
      <c r="H46" s="359"/>
      <c r="I46" s="359"/>
      <c r="J46" s="359"/>
      <c r="N46" s="10"/>
      <c r="Q46" s="10"/>
    </row>
    <row r="47" spans="1:17" hidden="1" x14ac:dyDescent="0.2">
      <c r="O47" s="43"/>
      <c r="P47" s="43"/>
    </row>
    <row r="48" spans="1:17" ht="19.5" hidden="1" customHeight="1" x14ac:dyDescent="0.2">
      <c r="A48" s="359" t="s">
        <v>121</v>
      </c>
      <c r="B48" s="359"/>
      <c r="C48" s="359"/>
      <c r="D48" s="359"/>
      <c r="E48" s="359"/>
      <c r="F48" s="359"/>
      <c r="G48" s="359"/>
      <c r="H48" s="359"/>
      <c r="I48" s="359"/>
      <c r="J48" s="359"/>
      <c r="O48" s="43"/>
      <c r="P48" s="43"/>
    </row>
    <row r="49" spans="1:16" ht="19.5" hidden="1" customHeight="1" x14ac:dyDescent="0.2">
      <c r="A49" s="359"/>
      <c r="B49" s="359"/>
      <c r="C49" s="359"/>
      <c r="D49" s="359"/>
      <c r="E49" s="359"/>
      <c r="F49" s="359"/>
      <c r="G49" s="359"/>
      <c r="H49" s="359"/>
      <c r="I49" s="359"/>
      <c r="J49" s="359"/>
      <c r="N49" s="43"/>
      <c r="O49" s="43"/>
      <c r="P49" s="43"/>
    </row>
    <row r="50" spans="1:16" ht="19.5" hidden="1" customHeight="1" x14ac:dyDescent="0.2">
      <c r="A50" s="359"/>
      <c r="B50" s="359"/>
      <c r="C50" s="359"/>
      <c r="D50" s="359"/>
      <c r="E50" s="359"/>
      <c r="F50" s="359"/>
      <c r="G50" s="359"/>
      <c r="H50" s="359"/>
      <c r="I50" s="359"/>
      <c r="J50" s="359"/>
      <c r="N50" s="43"/>
    </row>
    <row r="51" spans="1:16" ht="19.5" hidden="1" customHeight="1" x14ac:dyDescent="0.2">
      <c r="A51" s="359"/>
      <c r="B51" s="359"/>
      <c r="C51" s="359"/>
      <c r="D51" s="359"/>
      <c r="E51" s="359"/>
      <c r="F51" s="359"/>
      <c r="G51" s="359"/>
      <c r="H51" s="359"/>
      <c r="I51" s="359"/>
      <c r="J51" s="359"/>
      <c r="N51" s="43"/>
    </row>
    <row r="52" spans="1:16" ht="19.5" hidden="1" customHeight="1" x14ac:dyDescent="0.2">
      <c r="A52" s="359"/>
      <c r="B52" s="359"/>
      <c r="C52" s="359"/>
      <c r="D52" s="359"/>
      <c r="E52" s="359"/>
      <c r="F52" s="359"/>
      <c r="G52" s="359"/>
      <c r="H52" s="359"/>
      <c r="I52" s="359"/>
      <c r="J52" s="359"/>
      <c r="N52" s="43"/>
    </row>
    <row r="53" spans="1:16" ht="19.5" hidden="1" customHeight="1" x14ac:dyDescent="0.2">
      <c r="A53" s="359"/>
      <c r="B53" s="359"/>
      <c r="C53" s="359"/>
      <c r="D53" s="359"/>
      <c r="E53" s="359"/>
      <c r="F53" s="359"/>
      <c r="G53" s="359"/>
      <c r="H53" s="359"/>
      <c r="I53" s="359"/>
      <c r="J53" s="359"/>
      <c r="N53" s="43"/>
    </row>
    <row r="54" spans="1:16" ht="19.5" hidden="1" customHeight="1" x14ac:dyDescent="0.2">
      <c r="A54" s="359"/>
      <c r="B54" s="359"/>
      <c r="C54" s="359"/>
      <c r="D54" s="359"/>
      <c r="E54" s="359"/>
      <c r="F54" s="359"/>
      <c r="G54" s="359"/>
      <c r="H54" s="359"/>
      <c r="I54" s="359"/>
      <c r="J54" s="359"/>
    </row>
    <row r="55" spans="1:16" hidden="1" x14ac:dyDescent="0.2">
      <c r="A55" s="359" t="s">
        <v>122</v>
      </c>
      <c r="B55" s="359"/>
      <c r="C55" s="359"/>
      <c r="D55" s="359"/>
      <c r="E55" s="359"/>
      <c r="F55" s="359"/>
      <c r="G55" s="359"/>
      <c r="H55" s="359"/>
      <c r="I55" s="359"/>
      <c r="J55" s="359"/>
    </row>
    <row r="56" spans="1:16" hidden="1" x14ac:dyDescent="0.2">
      <c r="A56" s="359"/>
      <c r="B56" s="359"/>
      <c r="C56" s="359"/>
      <c r="D56" s="359"/>
      <c r="E56" s="359"/>
      <c r="F56" s="359"/>
      <c r="G56" s="359"/>
      <c r="H56" s="359"/>
      <c r="I56" s="359"/>
      <c r="J56" s="359"/>
    </row>
    <row r="57" spans="1:16" hidden="1" x14ac:dyDescent="0.2">
      <c r="A57" s="359"/>
      <c r="B57" s="359"/>
      <c r="C57" s="359"/>
      <c r="D57" s="359"/>
      <c r="E57" s="359"/>
      <c r="F57" s="359"/>
      <c r="G57" s="359"/>
      <c r="H57" s="359"/>
      <c r="I57" s="359"/>
      <c r="J57" s="359"/>
    </row>
    <row r="58" spans="1:16" hidden="1" x14ac:dyDescent="0.2">
      <c r="A58" s="359"/>
      <c r="B58" s="359"/>
      <c r="C58" s="359"/>
      <c r="D58" s="359"/>
      <c r="E58" s="359"/>
      <c r="F58" s="359"/>
      <c r="G58" s="359"/>
      <c r="H58" s="359"/>
      <c r="I58" s="359"/>
      <c r="J58" s="359"/>
    </row>
    <row r="59" spans="1:16" hidden="1" x14ac:dyDescent="0.2">
      <c r="A59" s="359"/>
      <c r="B59" s="359"/>
      <c r="C59" s="359"/>
      <c r="D59" s="359"/>
      <c r="E59" s="359"/>
      <c r="F59" s="359"/>
      <c r="G59" s="359"/>
      <c r="H59" s="359"/>
      <c r="I59" s="359"/>
      <c r="J59" s="359"/>
    </row>
    <row r="60" spans="1:16" hidden="1" x14ac:dyDescent="0.2">
      <c r="A60" s="359"/>
      <c r="B60" s="359"/>
      <c r="C60" s="359"/>
      <c r="D60" s="359"/>
      <c r="E60" s="359"/>
      <c r="F60" s="359"/>
      <c r="G60" s="359"/>
      <c r="H60" s="359"/>
      <c r="I60" s="359"/>
      <c r="J60" s="359"/>
    </row>
    <row r="61" spans="1:16" hidden="1" x14ac:dyDescent="0.2">
      <c r="A61" s="359"/>
      <c r="B61" s="359"/>
      <c r="C61" s="359"/>
      <c r="D61" s="359"/>
      <c r="E61" s="359"/>
      <c r="F61" s="359"/>
      <c r="G61" s="359"/>
      <c r="H61" s="359"/>
      <c r="I61" s="359"/>
      <c r="J61" s="359"/>
    </row>
    <row r="62" spans="1:16" hidden="1" x14ac:dyDescent="0.2">
      <c r="A62" s="359"/>
      <c r="B62" s="359"/>
      <c r="C62" s="359"/>
      <c r="D62" s="359"/>
      <c r="E62" s="359"/>
      <c r="F62" s="359"/>
      <c r="G62" s="359"/>
      <c r="H62" s="359"/>
      <c r="I62" s="359"/>
      <c r="J62" s="359"/>
    </row>
    <row r="63" spans="1:16" hidden="1" x14ac:dyDescent="0.2">
      <c r="A63" s="359"/>
      <c r="B63" s="359"/>
      <c r="C63" s="359"/>
      <c r="D63" s="359"/>
      <c r="E63" s="359"/>
      <c r="F63" s="359"/>
      <c r="G63" s="359"/>
      <c r="H63" s="359"/>
      <c r="I63" s="359"/>
      <c r="J63" s="359"/>
    </row>
    <row r="64" spans="1:16"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c r="A67" s="359"/>
      <c r="B67" s="359"/>
      <c r="C67" s="359"/>
      <c r="D67" s="359"/>
      <c r="E67" s="359"/>
      <c r="F67" s="359"/>
      <c r="G67" s="359"/>
      <c r="H67" s="359"/>
      <c r="I67" s="359"/>
      <c r="J67" s="359"/>
    </row>
    <row r="68" spans="1:10" hidden="1" x14ac:dyDescent="0.2">
      <c r="A68" s="359"/>
      <c r="B68" s="359"/>
      <c r="C68" s="359"/>
      <c r="D68" s="359"/>
      <c r="E68" s="359"/>
      <c r="F68" s="359"/>
      <c r="G68" s="359"/>
      <c r="H68" s="359"/>
      <c r="I68" s="359"/>
      <c r="J68" s="359"/>
    </row>
  </sheetData>
  <mergeCells count="8">
    <mergeCell ref="A55:J68"/>
    <mergeCell ref="A34:I36"/>
    <mergeCell ref="A32:I32"/>
    <mergeCell ref="N8:P8"/>
    <mergeCell ref="A42:J46"/>
    <mergeCell ref="A48:J54"/>
    <mergeCell ref="N27:P27"/>
    <mergeCell ref="A38:I38"/>
  </mergeCells>
  <phoneticPr fontId="0" type="noConversion"/>
  <conditionalFormatting sqref="K12 K27:K28">
    <cfRule type="containsText" dxfId="235" priority="5" operator="containsText" text="Too High">
      <formula>NOT(ISERROR(SEARCH("Too High",K12)))</formula>
    </cfRule>
  </conditionalFormatting>
  <conditionalFormatting sqref="K12">
    <cfRule type="containsText" dxfId="234" priority="6" operator="containsText" text="Within Limitations">
      <formula>NOT(ISERROR(SEARCH("Within Limitations",K12)))</formula>
    </cfRule>
  </conditionalFormatting>
  <conditionalFormatting sqref="K27:K28">
    <cfRule type="containsText" dxfId="233" priority="8" operator="containsText" text="Within Limitations">
      <formula>NOT(ISERROR(SEARCH("Within Limitations",K27)))</formula>
    </cfRule>
  </conditionalFormatting>
  <conditionalFormatting sqref="K30">
    <cfRule type="containsText" dxfId="232" priority="2" operator="containsText" text="Too High">
      <formula>NOT(ISERROR(SEARCH("Too High",K30)))</formula>
    </cfRule>
    <cfRule type="containsText" dxfId="231" priority="3" operator="containsText" text="Within Limitations">
      <formula>NOT(ISERROR(SEARCH("Within Limitations",K30)))</formula>
    </cfRule>
  </conditionalFormatting>
  <conditionalFormatting sqref="P14">
    <cfRule type="expression" dxfId="230" priority="1">
      <formula>"$P$14&gt;(.75*$P$12)"</formula>
    </cfRule>
  </conditionalFormatting>
  <conditionalFormatting sqref="P20">
    <cfRule type="expression" dxfId="229" priority="10">
      <formula>"$P$14&gt;(.75*$P$12)"</formula>
    </cfRule>
  </conditionalFormatting>
  <printOptions gridLinesSet="0"/>
  <pageMargins left="0.75" right="0.75" top="1" bottom="1" header="0.5" footer="0.5"/>
  <pageSetup scale="63"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4">
    <pageSetUpPr fitToPage="1"/>
  </sheetPr>
  <dimension ref="A1:H63"/>
  <sheetViews>
    <sheetView showGridLines="0" zoomScale="85" zoomScaleNormal="85" workbookViewId="0">
      <selection activeCell="M13" sqref="M13"/>
    </sheetView>
  </sheetViews>
  <sheetFormatPr defaultColWidth="9.77734375" defaultRowHeight="15" x14ac:dyDescent="0.2"/>
  <cols>
    <col min="1" max="2" width="9.77734375" style="10"/>
    <col min="3" max="3" width="13.33203125" style="10" customWidth="1"/>
    <col min="4" max="4" width="14.88671875" style="10" customWidth="1"/>
    <col min="5" max="7" width="14.77734375" style="10" customWidth="1"/>
    <col min="8" max="8" width="4.77734375" style="10" customWidth="1"/>
    <col min="9" max="16384" width="9.77734375" style="10"/>
  </cols>
  <sheetData>
    <row r="1" spans="1:8" ht="15" customHeight="1" x14ac:dyDescent="0.2">
      <c r="G1" s="182" t="s">
        <v>116</v>
      </c>
    </row>
    <row r="2" spans="1:8" ht="15" customHeight="1" x14ac:dyDescent="0.2">
      <c r="G2" s="9"/>
    </row>
    <row r="3" spans="1:8" ht="15" customHeight="1" x14ac:dyDescent="0.2"/>
    <row r="4" spans="1:8" ht="18.75" customHeight="1" x14ac:dyDescent="0.25">
      <c r="A4" s="355" t="s">
        <v>0</v>
      </c>
      <c r="B4" s="355"/>
      <c r="C4" s="355"/>
      <c r="D4" s="355"/>
      <c r="E4" s="355"/>
      <c r="F4" s="355"/>
      <c r="G4" s="355"/>
    </row>
    <row r="5" spans="1:8" ht="15" customHeight="1" x14ac:dyDescent="0.25">
      <c r="A5" s="355" t="s">
        <v>156</v>
      </c>
      <c r="B5" s="355"/>
      <c r="C5" s="355"/>
      <c r="D5" s="355"/>
      <c r="E5" s="355"/>
      <c r="F5" s="355"/>
      <c r="G5" s="355"/>
    </row>
    <row r="6" spans="1:8" ht="15" customHeight="1" x14ac:dyDescent="0.25">
      <c r="A6" s="355" t="s">
        <v>233</v>
      </c>
      <c r="B6" s="355"/>
      <c r="C6" s="355"/>
      <c r="D6" s="355"/>
      <c r="E6" s="355"/>
      <c r="F6" s="355"/>
      <c r="G6" s="355"/>
    </row>
    <row r="7" spans="1:8" ht="15" customHeight="1" x14ac:dyDescent="0.2">
      <c r="C7" s="9"/>
      <c r="D7" s="9"/>
    </row>
    <row r="8" spans="1:8" ht="15" customHeight="1" x14ac:dyDescent="0.2">
      <c r="D8" s="339" t="s">
        <v>695</v>
      </c>
      <c r="E8" s="356" t="s">
        <v>696</v>
      </c>
      <c r="F8" s="357"/>
      <c r="G8" s="358"/>
    </row>
    <row r="9" spans="1:8" ht="15" customHeight="1" x14ac:dyDescent="0.2">
      <c r="A9" s="91"/>
      <c r="B9" s="91"/>
      <c r="C9" s="91"/>
      <c r="D9" s="5" t="s">
        <v>28</v>
      </c>
      <c r="E9" s="5" t="s">
        <v>28</v>
      </c>
      <c r="F9" s="5" t="s">
        <v>29</v>
      </c>
      <c r="G9" s="5" t="s">
        <v>29</v>
      </c>
      <c r="H9" s="28"/>
    </row>
    <row r="10" spans="1:8" ht="15" customHeight="1" x14ac:dyDescent="0.2">
      <c r="A10" s="91"/>
      <c r="B10" s="91"/>
      <c r="C10" s="91"/>
      <c r="D10" s="5" t="s">
        <v>30</v>
      </c>
      <c r="E10" s="5" t="s">
        <v>30</v>
      </c>
      <c r="F10" s="5" t="s">
        <v>30</v>
      </c>
      <c r="G10" s="5" t="s">
        <v>30</v>
      </c>
      <c r="H10" s="28"/>
    </row>
    <row r="11" spans="1:8" ht="15" customHeight="1" x14ac:dyDescent="0.25">
      <c r="A11" s="223"/>
      <c r="B11" s="91"/>
      <c r="C11" s="91"/>
      <c r="D11" s="5">
        <f>+E11-1</f>
        <v>2024</v>
      </c>
      <c r="E11" s="5">
        <f>+F11-1</f>
        <v>2025</v>
      </c>
      <c r="F11" s="5">
        <f>+G11-1</f>
        <v>2026</v>
      </c>
      <c r="G11" s="5">
        <f>+TOC!D2</f>
        <v>2027</v>
      </c>
      <c r="H11" s="28"/>
    </row>
    <row r="12" spans="1:8" ht="30" customHeight="1" x14ac:dyDescent="0.25">
      <c r="A12" s="223" t="s">
        <v>32</v>
      </c>
      <c r="B12" s="91"/>
      <c r="C12" s="91"/>
      <c r="D12" s="50"/>
      <c r="E12" s="50"/>
      <c r="F12" s="50"/>
      <c r="G12" s="50"/>
      <c r="H12" s="28"/>
    </row>
    <row r="13" spans="1:8" ht="20.100000000000001" customHeight="1" x14ac:dyDescent="0.2">
      <c r="A13" s="336" t="s">
        <v>64</v>
      </c>
      <c r="B13" s="222"/>
      <c r="C13" s="222"/>
      <c r="D13" s="97"/>
      <c r="E13" s="97"/>
      <c r="F13" s="97"/>
      <c r="G13" s="99"/>
      <c r="H13" s="34"/>
    </row>
    <row r="14" spans="1:8" ht="20.100000000000001" customHeight="1" x14ac:dyDescent="0.2">
      <c r="A14" s="336" t="s">
        <v>218</v>
      </c>
      <c r="B14" s="222"/>
      <c r="C14" s="222"/>
      <c r="D14" s="89"/>
      <c r="E14" s="89"/>
      <c r="F14" s="89"/>
      <c r="G14" s="89"/>
      <c r="H14" s="34"/>
    </row>
    <row r="15" spans="1:8" ht="20.100000000000001" customHeight="1" x14ac:dyDescent="0.2">
      <c r="A15" s="336" t="s">
        <v>219</v>
      </c>
      <c r="B15" s="222"/>
      <c r="C15" s="222"/>
      <c r="D15" s="89"/>
      <c r="E15" s="89"/>
      <c r="F15" s="89"/>
      <c r="G15" s="89"/>
      <c r="H15" s="34"/>
    </row>
    <row r="16" spans="1:8" ht="20.100000000000001" customHeight="1" x14ac:dyDescent="0.2">
      <c r="A16" s="336" t="s">
        <v>220</v>
      </c>
      <c r="B16" s="222"/>
      <c r="C16" s="222"/>
      <c r="D16" s="89"/>
      <c r="E16" s="89"/>
      <c r="F16" s="89"/>
      <c r="G16" s="89"/>
      <c r="H16" s="34"/>
    </row>
    <row r="17" spans="1:8" ht="20.100000000000001" customHeight="1" x14ac:dyDescent="0.2">
      <c r="A17" s="336" t="s">
        <v>221</v>
      </c>
      <c r="B17" s="222"/>
      <c r="C17" s="222"/>
      <c r="D17" s="89"/>
      <c r="E17" s="89"/>
      <c r="F17" s="89"/>
      <c r="G17" s="89"/>
      <c r="H17" s="34"/>
    </row>
    <row r="18" spans="1:8" ht="20.100000000000001" customHeight="1" x14ac:dyDescent="0.2">
      <c r="A18" s="221"/>
      <c r="B18" s="222"/>
      <c r="C18" s="222"/>
      <c r="D18" s="89"/>
      <c r="E18" s="89"/>
      <c r="F18" s="89"/>
      <c r="G18" s="89"/>
      <c r="H18" s="34"/>
    </row>
    <row r="19" spans="1:8" ht="20.100000000000001" customHeight="1" x14ac:dyDescent="0.2">
      <c r="A19" s="221"/>
      <c r="B19" s="222"/>
      <c r="C19" s="222"/>
      <c r="D19" s="89"/>
      <c r="E19" s="89"/>
      <c r="F19" s="89"/>
      <c r="G19" s="89"/>
      <c r="H19" s="34"/>
    </row>
    <row r="20" spans="1:8" ht="20.100000000000001" customHeight="1" x14ac:dyDescent="0.2">
      <c r="A20" s="220" t="s">
        <v>697</v>
      </c>
      <c r="B20" s="91"/>
      <c r="C20" s="91"/>
      <c r="D20" s="35">
        <f>SUM(D13:D19)</f>
        <v>0</v>
      </c>
      <c r="E20" s="35">
        <f>SUM(E13:E19)</f>
        <v>0</v>
      </c>
      <c r="F20" s="35">
        <f>SUM(F13:F19)</f>
        <v>0</v>
      </c>
      <c r="G20" s="35">
        <f>SUM(G13:G19)</f>
        <v>0</v>
      </c>
      <c r="H20" s="34"/>
    </row>
    <row r="21" spans="1:8" ht="20.100000000000001" customHeight="1" x14ac:dyDescent="0.25">
      <c r="A21" s="223" t="s">
        <v>33</v>
      </c>
      <c r="B21" s="91"/>
      <c r="C21" s="91"/>
      <c r="D21" s="51"/>
      <c r="E21" s="51"/>
      <c r="F21" s="51"/>
      <c r="G21" s="51"/>
      <c r="H21" s="34"/>
    </row>
    <row r="22" spans="1:8" ht="20.100000000000001" customHeight="1" x14ac:dyDescent="0.2">
      <c r="A22" s="336" t="s">
        <v>222</v>
      </c>
      <c r="B22" s="222"/>
      <c r="C22" s="222"/>
      <c r="D22" s="89"/>
      <c r="E22" s="89"/>
      <c r="F22" s="89"/>
      <c r="G22" s="89"/>
      <c r="H22" s="34"/>
    </row>
    <row r="23" spans="1:8" ht="20.100000000000001" customHeight="1" x14ac:dyDescent="0.2">
      <c r="A23" s="336" t="s">
        <v>223</v>
      </c>
      <c r="B23" s="222"/>
      <c r="C23" s="222"/>
      <c r="D23" s="89"/>
      <c r="E23" s="89"/>
      <c r="F23" s="89"/>
      <c r="G23" s="89"/>
      <c r="H23" s="34"/>
    </row>
    <row r="24" spans="1:8" ht="20.100000000000001" customHeight="1" x14ac:dyDescent="0.2">
      <c r="A24" s="336" t="s">
        <v>224</v>
      </c>
      <c r="B24" s="222"/>
      <c r="C24" s="222"/>
      <c r="D24" s="89"/>
      <c r="E24" s="89"/>
      <c r="F24" s="89"/>
      <c r="G24" s="89"/>
      <c r="H24" s="34"/>
    </row>
    <row r="25" spans="1:8" ht="20.100000000000001" customHeight="1" x14ac:dyDescent="0.2">
      <c r="A25" s="336" t="s">
        <v>225</v>
      </c>
      <c r="B25" s="222"/>
      <c r="C25" s="222"/>
      <c r="D25" s="89"/>
      <c r="E25" s="89"/>
      <c r="F25" s="89"/>
      <c r="G25" s="89"/>
      <c r="H25" s="34"/>
    </row>
    <row r="26" spans="1:8" ht="20.100000000000001" customHeight="1" x14ac:dyDescent="0.2">
      <c r="A26" s="336" t="s">
        <v>226</v>
      </c>
      <c r="B26" s="222"/>
      <c r="C26" s="222"/>
      <c r="D26" s="89"/>
      <c r="E26" s="89"/>
      <c r="F26" s="89"/>
      <c r="G26" s="89"/>
      <c r="H26" s="34"/>
    </row>
    <row r="27" spans="1:8" ht="20.100000000000001" customHeight="1" x14ac:dyDescent="0.2">
      <c r="A27" s="221"/>
      <c r="B27" s="222"/>
      <c r="C27" s="222"/>
      <c r="D27" s="89"/>
      <c r="E27" s="89"/>
      <c r="F27" s="89"/>
      <c r="G27" s="89"/>
      <c r="H27" s="34"/>
    </row>
    <row r="28" spans="1:8" ht="20.100000000000001" customHeight="1" x14ac:dyDescent="0.2">
      <c r="A28" s="220"/>
      <c r="B28" s="220"/>
      <c r="C28" s="220"/>
      <c r="D28" s="89"/>
      <c r="E28" s="89"/>
      <c r="F28" s="89"/>
      <c r="G28" s="89"/>
      <c r="H28" s="34"/>
    </row>
    <row r="29" spans="1:8" ht="20.100000000000001" customHeight="1" x14ac:dyDescent="0.2">
      <c r="A29" s="220" t="s">
        <v>698</v>
      </c>
      <c r="B29" s="91"/>
      <c r="C29" s="91"/>
      <c r="D29" s="35">
        <f>SUM(D22:D28)</f>
        <v>0</v>
      </c>
      <c r="E29" s="35">
        <f>SUM(E22:E28)</f>
        <v>0</v>
      </c>
      <c r="F29" s="35">
        <f>SUM(F22:F28)</f>
        <v>0</v>
      </c>
      <c r="G29" s="35">
        <f>SUM(G22:G28)</f>
        <v>0</v>
      </c>
      <c r="H29" s="34"/>
    </row>
    <row r="30" spans="1:8" ht="20.100000000000001" customHeight="1" x14ac:dyDescent="0.25">
      <c r="A30" s="223" t="s">
        <v>35</v>
      </c>
      <c r="B30" s="91"/>
      <c r="C30" s="91"/>
      <c r="D30" s="51"/>
      <c r="E30" s="51"/>
      <c r="F30" s="51"/>
      <c r="G30" s="51"/>
      <c r="H30" s="34"/>
    </row>
    <row r="31" spans="1:8" ht="20.100000000000001" customHeight="1" x14ac:dyDescent="0.2">
      <c r="A31" s="336" t="s">
        <v>227</v>
      </c>
      <c r="B31" s="222"/>
      <c r="C31" s="222"/>
      <c r="D31" s="98"/>
      <c r="E31" s="98"/>
      <c r="F31" s="98"/>
      <c r="G31" s="98"/>
      <c r="H31" s="34"/>
    </row>
    <row r="32" spans="1:8" ht="20.100000000000001" customHeight="1" x14ac:dyDescent="0.2">
      <c r="A32" s="336" t="s">
        <v>228</v>
      </c>
      <c r="B32" s="222"/>
      <c r="C32" s="222"/>
      <c r="D32" s="89"/>
      <c r="E32" s="89"/>
      <c r="F32" s="89"/>
      <c r="G32" s="89"/>
      <c r="H32" s="34"/>
    </row>
    <row r="33" spans="1:8" ht="20.100000000000001" customHeight="1" x14ac:dyDescent="0.2">
      <c r="A33" s="336" t="s">
        <v>85</v>
      </c>
      <c r="B33" s="222"/>
      <c r="C33" s="222"/>
      <c r="D33" s="89"/>
      <c r="E33" s="89"/>
      <c r="F33" s="89"/>
      <c r="G33" s="89"/>
      <c r="H33" s="34"/>
    </row>
    <row r="34" spans="1:8" ht="20.100000000000001" customHeight="1" x14ac:dyDescent="0.2">
      <c r="A34" s="336" t="s">
        <v>229</v>
      </c>
      <c r="B34" s="222"/>
      <c r="C34" s="222"/>
      <c r="D34" s="89"/>
      <c r="E34" s="89"/>
      <c r="F34" s="89"/>
      <c r="G34" s="89"/>
      <c r="H34" s="34"/>
    </row>
    <row r="35" spans="1:8" ht="20.100000000000001" customHeight="1" x14ac:dyDescent="0.2">
      <c r="A35" s="336" t="s">
        <v>65</v>
      </c>
      <c r="B35" s="222"/>
      <c r="C35" s="222"/>
      <c r="D35" s="89"/>
      <c r="E35" s="89"/>
      <c r="F35" s="89"/>
      <c r="G35" s="89"/>
      <c r="H35" s="34"/>
    </row>
    <row r="36" spans="1:8" ht="20.100000000000001" customHeight="1" x14ac:dyDescent="0.2">
      <c r="A36" s="336" t="s">
        <v>230</v>
      </c>
      <c r="B36" s="222"/>
      <c r="C36" s="222"/>
      <c r="D36" s="89"/>
      <c r="E36" s="89"/>
      <c r="F36" s="89"/>
      <c r="G36" s="89"/>
      <c r="H36" s="34"/>
    </row>
    <row r="37" spans="1:8" ht="20.100000000000001" customHeight="1" x14ac:dyDescent="0.2">
      <c r="A37" s="336" t="s">
        <v>82</v>
      </c>
      <c r="B37" s="222"/>
      <c r="C37" s="222"/>
      <c r="D37" s="89"/>
      <c r="E37" s="89"/>
      <c r="F37" s="89"/>
      <c r="G37" s="89"/>
      <c r="H37" s="34"/>
    </row>
    <row r="38" spans="1:8" ht="20.100000000000001" customHeight="1" x14ac:dyDescent="0.2">
      <c r="A38" s="336" t="s">
        <v>231</v>
      </c>
      <c r="B38" s="222"/>
      <c r="C38" s="222"/>
      <c r="D38" s="89"/>
      <c r="E38" s="89"/>
      <c r="F38" s="89"/>
      <c r="G38" s="89"/>
      <c r="H38" s="34"/>
    </row>
    <row r="39" spans="1:8" ht="20.100000000000001" customHeight="1" x14ac:dyDescent="0.2">
      <c r="A39" s="221"/>
      <c r="B39" s="222"/>
      <c r="C39" s="222"/>
      <c r="D39" s="89"/>
      <c r="E39" s="89"/>
      <c r="F39" s="89"/>
      <c r="G39" s="89"/>
      <c r="H39" s="34"/>
    </row>
    <row r="40" spans="1:8" ht="20.100000000000001" customHeight="1" x14ac:dyDescent="0.2">
      <c r="A40" s="221"/>
      <c r="B40" s="222"/>
      <c r="C40" s="222"/>
      <c r="D40" s="89"/>
      <c r="E40" s="89"/>
      <c r="F40" s="89"/>
      <c r="G40" s="89"/>
      <c r="H40" s="34"/>
    </row>
    <row r="41" spans="1:8" ht="20.100000000000001" customHeight="1" x14ac:dyDescent="0.2">
      <c r="A41" s="221"/>
      <c r="B41" s="222"/>
      <c r="C41" s="222"/>
      <c r="D41" s="89"/>
      <c r="E41" s="89"/>
      <c r="F41" s="89"/>
      <c r="G41" s="89"/>
      <c r="H41" s="34"/>
    </row>
    <row r="42" spans="1:8" ht="20.100000000000001" customHeight="1" x14ac:dyDescent="0.2">
      <c r="A42" s="221"/>
      <c r="B42" s="222"/>
      <c r="C42" s="222"/>
      <c r="D42" s="89"/>
      <c r="E42" s="89"/>
      <c r="F42" s="89"/>
      <c r="G42" s="89"/>
      <c r="H42" s="34"/>
    </row>
    <row r="43" spans="1:8" ht="20.100000000000001" customHeight="1" x14ac:dyDescent="0.2">
      <c r="A43" s="221"/>
      <c r="B43" s="222"/>
      <c r="C43" s="222"/>
      <c r="D43" s="89"/>
      <c r="E43" s="89"/>
      <c r="F43" s="89"/>
      <c r="G43" s="89"/>
      <c r="H43" s="34"/>
    </row>
    <row r="44" spans="1:8" ht="20.100000000000001" customHeight="1" x14ac:dyDescent="0.2">
      <c r="A44" s="221"/>
      <c r="B44" s="222"/>
      <c r="C44" s="222"/>
      <c r="D44" s="89"/>
      <c r="E44" s="89"/>
      <c r="F44" s="89"/>
      <c r="G44" s="89"/>
      <c r="H44" s="34"/>
    </row>
    <row r="45" spans="1:8" ht="20.100000000000001" customHeight="1" x14ac:dyDescent="0.2">
      <c r="A45" s="221"/>
      <c r="B45" s="222"/>
      <c r="C45" s="222"/>
      <c r="D45" s="89"/>
      <c r="E45" s="89"/>
      <c r="F45" s="89"/>
      <c r="G45" s="89"/>
      <c r="H45" s="34"/>
    </row>
    <row r="46" spans="1:8" ht="20.100000000000001" customHeight="1" x14ac:dyDescent="0.2">
      <c r="A46" s="220" t="s">
        <v>36</v>
      </c>
      <c r="B46" s="91"/>
      <c r="C46" s="91"/>
      <c r="D46" s="52">
        <f>SUM(D31:D45)</f>
        <v>0</v>
      </c>
      <c r="E46" s="52">
        <f>SUM(E31:E45)</f>
        <v>0</v>
      </c>
      <c r="F46" s="52">
        <f>SUM(F31:F45)</f>
        <v>0</v>
      </c>
      <c r="G46" s="52">
        <f>SUM(G31:G45)</f>
        <v>0</v>
      </c>
      <c r="H46" s="34"/>
    </row>
    <row r="47" spans="1:8" ht="20.100000000000001" customHeight="1" x14ac:dyDescent="0.2">
      <c r="A47" s="9"/>
      <c r="E47" s="13"/>
      <c r="F47" s="13"/>
      <c r="G47" s="13"/>
    </row>
    <row r="48" spans="1:8" ht="15" customHeight="1" x14ac:dyDescent="0.2">
      <c r="A48" s="9"/>
      <c r="E48" s="13"/>
      <c r="F48" s="13"/>
      <c r="G48" s="13"/>
      <c r="H48" s="53"/>
    </row>
    <row r="49" spans="1:8" ht="15" customHeight="1" x14ac:dyDescent="0.2">
      <c r="A49" s="9"/>
      <c r="E49" s="13"/>
      <c r="F49" s="13"/>
      <c r="G49" s="13"/>
      <c r="H49" s="53"/>
    </row>
    <row r="50" spans="1:8" ht="15" customHeight="1" x14ac:dyDescent="0.2">
      <c r="A50" s="9"/>
      <c r="E50" s="13"/>
      <c r="F50" s="13"/>
      <c r="G50" s="13"/>
      <c r="H50" s="53"/>
    </row>
    <row r="51" spans="1:8" ht="15" customHeight="1" x14ac:dyDescent="0.2">
      <c r="A51" s="9"/>
      <c r="E51" s="13"/>
      <c r="F51" s="13"/>
      <c r="G51" s="13"/>
      <c r="H51" s="53"/>
    </row>
    <row r="52" spans="1:8" ht="30" customHeight="1" x14ac:dyDescent="0.2">
      <c r="A52" s="9"/>
      <c r="E52" s="13"/>
      <c r="F52" s="13"/>
      <c r="G52" s="13"/>
    </row>
    <row r="53" spans="1:8" ht="15" customHeight="1" x14ac:dyDescent="0.2">
      <c r="A53" s="9"/>
      <c r="E53" s="13"/>
      <c r="F53" s="13"/>
      <c r="G53" s="13"/>
      <c r="H53" s="53"/>
    </row>
    <row r="54" spans="1:8" ht="15" customHeight="1" x14ac:dyDescent="0.2">
      <c r="A54" s="9"/>
      <c r="E54" s="13"/>
      <c r="F54" s="13"/>
      <c r="G54" s="13"/>
      <c r="H54" s="53"/>
    </row>
    <row r="55" spans="1:8" ht="15" customHeight="1" x14ac:dyDescent="0.2">
      <c r="A55" s="9"/>
      <c r="E55" s="13"/>
      <c r="F55" s="13"/>
      <c r="G55" s="13"/>
      <c r="H55" s="53"/>
    </row>
    <row r="56" spans="1:8" ht="15" customHeight="1" x14ac:dyDescent="0.2">
      <c r="A56" s="9"/>
      <c r="E56" s="13"/>
      <c r="F56" s="13"/>
      <c r="G56" s="13"/>
      <c r="H56" s="53"/>
    </row>
    <row r="57" spans="1:8" ht="30" customHeight="1" x14ac:dyDescent="0.2">
      <c r="A57" s="9"/>
      <c r="E57" s="13"/>
      <c r="F57" s="13"/>
      <c r="G57" s="13"/>
    </row>
    <row r="58" spans="1:8" ht="15" customHeight="1" x14ac:dyDescent="0.2">
      <c r="A58" s="9"/>
      <c r="E58" s="13"/>
      <c r="F58" s="13"/>
      <c r="G58" s="13"/>
      <c r="H58" s="53"/>
    </row>
    <row r="59" spans="1:8" ht="15" customHeight="1" x14ac:dyDescent="0.2">
      <c r="A59" s="9"/>
      <c r="E59" s="13"/>
      <c r="F59" s="13"/>
      <c r="G59" s="13"/>
      <c r="H59" s="53"/>
    </row>
    <row r="60" spans="1:8" ht="15" customHeight="1" x14ac:dyDescent="0.2">
      <c r="A60" s="9"/>
      <c r="E60" s="13"/>
      <c r="F60" s="13"/>
      <c r="G60" s="13"/>
      <c r="H60" s="53"/>
    </row>
    <row r="61" spans="1:8" ht="15" customHeight="1" x14ac:dyDescent="0.2">
      <c r="A61" s="9"/>
      <c r="E61" s="13"/>
      <c r="F61" s="13"/>
      <c r="G61" s="13"/>
      <c r="H61" s="53"/>
    </row>
    <row r="62" spans="1:8" ht="15" customHeight="1" x14ac:dyDescent="0.2">
      <c r="A62" s="9"/>
      <c r="E62" s="13"/>
      <c r="F62" s="13"/>
      <c r="G62" s="13"/>
      <c r="H62" s="53"/>
    </row>
    <row r="63" spans="1:8" ht="30" customHeight="1" x14ac:dyDescent="0.2">
      <c r="A63" s="9"/>
      <c r="E63" s="13"/>
      <c r="F63" s="13"/>
      <c r="G63" s="13"/>
      <c r="H63" s="53"/>
    </row>
  </sheetData>
  <mergeCells count="4">
    <mergeCell ref="A4:G4"/>
    <mergeCell ref="A5:G5"/>
    <mergeCell ref="A6:G6"/>
    <mergeCell ref="E8:G8"/>
  </mergeCells>
  <phoneticPr fontId="0" type="noConversion"/>
  <printOptions gridLinesSet="0"/>
  <pageMargins left="0.4" right="0.4" top="0.33300000000000002" bottom="0.33300000000000002" header="0.5" footer="0.5"/>
  <pageSetup scale="90" orientation="portrait"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pageSetUpPr fitToPage="1"/>
  </sheetPr>
  <dimension ref="A1:H65"/>
  <sheetViews>
    <sheetView showGridLines="0" zoomScale="85" zoomScaleNormal="85" workbookViewId="0">
      <selection activeCell="M25" sqref="M25"/>
    </sheetView>
  </sheetViews>
  <sheetFormatPr defaultColWidth="9.77734375" defaultRowHeight="15" x14ac:dyDescent="0.2"/>
  <cols>
    <col min="1" max="2" width="9.77734375" style="10"/>
    <col min="3" max="3" width="8.77734375" style="10" customWidth="1"/>
    <col min="4" max="4" width="14.88671875" style="10" customWidth="1"/>
    <col min="5" max="7" width="14.77734375" style="10" customWidth="1"/>
    <col min="8" max="8" width="4.77734375" style="10" customWidth="1"/>
    <col min="9" max="16384" width="9.77734375" style="10"/>
  </cols>
  <sheetData>
    <row r="1" spans="1:8" ht="15" customHeight="1" x14ac:dyDescent="0.2">
      <c r="G1" s="182" t="s">
        <v>116</v>
      </c>
    </row>
    <row r="2" spans="1:8" ht="15" customHeight="1" x14ac:dyDescent="0.2">
      <c r="G2" s="9"/>
    </row>
    <row r="3" spans="1:8" ht="18.75" customHeight="1" x14ac:dyDescent="0.25">
      <c r="A3" s="355" t="s">
        <v>0</v>
      </c>
      <c r="B3" s="355"/>
      <c r="C3" s="355"/>
      <c r="D3" s="355"/>
      <c r="E3" s="355"/>
      <c r="F3" s="355"/>
      <c r="G3" s="355"/>
      <c r="H3" s="355"/>
    </row>
    <row r="4" spans="1:8" ht="15" customHeight="1" x14ac:dyDescent="0.25">
      <c r="A4" s="355" t="s">
        <v>156</v>
      </c>
      <c r="B4" s="355"/>
      <c r="C4" s="355"/>
      <c r="D4" s="355"/>
      <c r="E4" s="355"/>
      <c r="F4" s="355"/>
      <c r="G4" s="355"/>
      <c r="H4" s="355"/>
    </row>
    <row r="5" spans="1:8" ht="15" customHeight="1" x14ac:dyDescent="0.25">
      <c r="A5" s="355" t="s">
        <v>157</v>
      </c>
      <c r="B5" s="355"/>
      <c r="C5" s="355"/>
      <c r="D5" s="355"/>
      <c r="E5" s="355"/>
      <c r="F5" s="355"/>
      <c r="G5" s="355"/>
      <c r="H5" s="355"/>
    </row>
    <row r="6" spans="1:8" ht="15" customHeight="1" x14ac:dyDescent="0.2"/>
    <row r="7" spans="1:8" ht="15" customHeight="1" x14ac:dyDescent="0.2">
      <c r="B7" s="9"/>
      <c r="C7" s="9"/>
    </row>
    <row r="8" spans="1:8" ht="15" customHeight="1" x14ac:dyDescent="0.2">
      <c r="D8" s="339" t="s">
        <v>695</v>
      </c>
      <c r="E8" s="356" t="s">
        <v>696</v>
      </c>
      <c r="F8" s="357"/>
      <c r="G8" s="358"/>
    </row>
    <row r="9" spans="1:8" ht="15" customHeight="1" x14ac:dyDescent="0.2">
      <c r="A9" s="91"/>
      <c r="B9" s="91"/>
      <c r="C9" s="91"/>
      <c r="D9" s="5" t="s">
        <v>28</v>
      </c>
      <c r="E9" s="5" t="s">
        <v>28</v>
      </c>
      <c r="F9" s="5" t="s">
        <v>29</v>
      </c>
      <c r="G9" s="5" t="s">
        <v>29</v>
      </c>
      <c r="H9" s="28"/>
    </row>
    <row r="10" spans="1:8" ht="15" customHeight="1" x14ac:dyDescent="0.2">
      <c r="A10" s="91"/>
      <c r="B10" s="91"/>
      <c r="C10" s="91"/>
      <c r="D10" s="5" t="s">
        <v>30</v>
      </c>
      <c r="E10" s="5" t="s">
        <v>30</v>
      </c>
      <c r="F10" s="5" t="s">
        <v>30</v>
      </c>
      <c r="G10" s="5" t="s">
        <v>30</v>
      </c>
      <c r="H10" s="28"/>
    </row>
    <row r="11" spans="1:8" ht="15" customHeight="1" x14ac:dyDescent="0.25">
      <c r="A11" s="223"/>
      <c r="B11" s="91"/>
      <c r="C11" s="91"/>
      <c r="D11" s="5">
        <f>+E11-1</f>
        <v>2024</v>
      </c>
      <c r="E11" s="5">
        <f>+F11-1</f>
        <v>2025</v>
      </c>
      <c r="F11" s="5">
        <f>+G11-1</f>
        <v>2026</v>
      </c>
      <c r="G11" s="5">
        <f>+'GWKS 1'!G11</f>
        <v>2027</v>
      </c>
      <c r="H11" s="28"/>
    </row>
    <row r="12" spans="1:8" ht="24.95" customHeight="1" x14ac:dyDescent="0.25">
      <c r="A12" s="223" t="s">
        <v>37</v>
      </c>
      <c r="B12" s="91"/>
      <c r="C12" s="91"/>
      <c r="D12" s="50"/>
      <c r="E12" s="50"/>
      <c r="F12" s="50"/>
      <c r="G12" s="50"/>
      <c r="H12" s="28"/>
    </row>
    <row r="13" spans="1:8" ht="18" customHeight="1" x14ac:dyDescent="0.2">
      <c r="A13" s="337" t="s">
        <v>182</v>
      </c>
      <c r="B13" s="91"/>
      <c r="C13" s="91"/>
      <c r="D13" s="97"/>
      <c r="E13" s="97"/>
      <c r="F13" s="97"/>
      <c r="G13" s="98"/>
      <c r="H13" s="54"/>
    </row>
    <row r="14" spans="1:8" ht="18" customHeight="1" x14ac:dyDescent="0.2">
      <c r="A14" s="337" t="s">
        <v>169</v>
      </c>
      <c r="B14" s="91"/>
      <c r="C14" s="91"/>
      <c r="D14" s="97"/>
      <c r="E14" s="97"/>
      <c r="F14" s="97"/>
      <c r="G14" s="98"/>
      <c r="H14" s="54"/>
    </row>
    <row r="15" spans="1:8" ht="18" customHeight="1" x14ac:dyDescent="0.2">
      <c r="A15" s="337" t="s">
        <v>170</v>
      </c>
      <c r="B15" s="91"/>
      <c r="C15" s="91"/>
      <c r="D15" s="97"/>
      <c r="E15" s="97"/>
      <c r="F15" s="97"/>
      <c r="G15" s="98"/>
      <c r="H15" s="54"/>
    </row>
    <row r="16" spans="1:8" ht="18" customHeight="1" x14ac:dyDescent="0.2">
      <c r="A16" s="337" t="s">
        <v>171</v>
      </c>
      <c r="B16" s="91"/>
      <c r="C16" s="91"/>
      <c r="D16" s="97"/>
      <c r="E16" s="97"/>
      <c r="F16" s="97"/>
      <c r="G16" s="98"/>
      <c r="H16" s="54"/>
    </row>
    <row r="17" spans="1:8" ht="18" customHeight="1" x14ac:dyDescent="0.2">
      <c r="A17" s="337" t="s">
        <v>172</v>
      </c>
      <c r="B17" s="91"/>
      <c r="C17" s="91"/>
      <c r="D17" s="97"/>
      <c r="E17" s="97"/>
      <c r="F17" s="97"/>
      <c r="G17" s="98"/>
      <c r="H17" s="54"/>
    </row>
    <row r="18" spans="1:8" ht="18" customHeight="1" x14ac:dyDescent="0.2">
      <c r="A18" s="337" t="s">
        <v>173</v>
      </c>
      <c r="B18" s="91"/>
      <c r="C18" s="91"/>
      <c r="D18" s="97"/>
      <c r="E18" s="97"/>
      <c r="F18" s="97"/>
      <c r="G18" s="98"/>
      <c r="H18" s="54"/>
    </row>
    <row r="19" spans="1:8" ht="18" customHeight="1" x14ac:dyDescent="0.2">
      <c r="A19" s="337" t="s">
        <v>174</v>
      </c>
      <c r="B19" s="91"/>
      <c r="C19" s="91"/>
      <c r="D19" s="97"/>
      <c r="E19" s="97"/>
      <c r="F19" s="97"/>
      <c r="G19" s="98"/>
      <c r="H19" s="54"/>
    </row>
    <row r="20" spans="1:8" ht="18" customHeight="1" x14ac:dyDescent="0.2">
      <c r="A20" s="337" t="s">
        <v>175</v>
      </c>
      <c r="B20" s="91"/>
      <c r="C20" s="91"/>
      <c r="D20" s="97"/>
      <c r="E20" s="97"/>
      <c r="F20" s="97"/>
      <c r="G20" s="98"/>
      <c r="H20" s="54"/>
    </row>
    <row r="21" spans="1:8" ht="20.100000000000001" customHeight="1" x14ac:dyDescent="0.2">
      <c r="A21" s="220"/>
      <c r="B21" s="91"/>
      <c r="C21" s="91"/>
      <c r="D21" s="97"/>
      <c r="E21" s="97"/>
      <c r="F21" s="97"/>
      <c r="G21" s="98"/>
      <c r="H21" s="54"/>
    </row>
    <row r="22" spans="1:8" ht="20.100000000000001" customHeight="1" x14ac:dyDescent="0.2">
      <c r="A22" s="220"/>
      <c r="B22" s="91"/>
      <c r="C22" s="91"/>
      <c r="D22" s="97"/>
      <c r="E22" s="97"/>
      <c r="F22" s="97"/>
      <c r="G22" s="98"/>
      <c r="H22" s="54"/>
    </row>
    <row r="23" spans="1:8" ht="20.100000000000001" customHeight="1" x14ac:dyDescent="0.2">
      <c r="A23" s="220" t="s">
        <v>38</v>
      </c>
      <c r="B23" s="91"/>
      <c r="C23" s="91"/>
      <c r="D23" s="97"/>
      <c r="E23" s="97"/>
      <c r="F23" s="97"/>
      <c r="G23" s="98"/>
      <c r="H23" s="54"/>
    </row>
    <row r="24" spans="1:8" ht="20.100000000000001" customHeight="1" x14ac:dyDescent="0.2">
      <c r="A24" s="220" t="s">
        <v>700</v>
      </c>
      <c r="B24" s="91"/>
      <c r="C24" s="91"/>
      <c r="D24" s="35">
        <f>SUM(D13:D23)</f>
        <v>0</v>
      </c>
      <c r="E24" s="35">
        <f>SUM(E13:E23)</f>
        <v>0</v>
      </c>
      <c r="F24" s="35">
        <f>SUM(F13:F23)</f>
        <v>0</v>
      </c>
      <c r="G24" s="35">
        <f>SUM(G13:G23)</f>
        <v>0</v>
      </c>
      <c r="H24" s="54"/>
    </row>
    <row r="25" spans="1:8" ht="20.100000000000001" customHeight="1" x14ac:dyDescent="0.2">
      <c r="A25" s="220"/>
      <c r="B25" s="91"/>
      <c r="C25" s="91"/>
      <c r="D25" s="51"/>
      <c r="E25" s="51"/>
      <c r="F25" s="51"/>
      <c r="G25" s="51"/>
      <c r="H25" s="54"/>
    </row>
    <row r="26" spans="1:8" ht="20.100000000000001" customHeight="1" x14ac:dyDescent="0.25">
      <c r="A26" s="224" t="s">
        <v>39</v>
      </c>
      <c r="B26" s="91"/>
      <c r="C26" s="91"/>
      <c r="D26" s="51"/>
      <c r="E26" s="51"/>
      <c r="F26" s="51"/>
      <c r="G26" s="51"/>
      <c r="H26" s="54"/>
    </row>
    <row r="27" spans="1:8" ht="20.100000000000001" customHeight="1" x14ac:dyDescent="0.2">
      <c r="A27" s="337" t="s">
        <v>176</v>
      </c>
      <c r="B27" s="91"/>
      <c r="C27" s="91"/>
      <c r="D27" s="89"/>
      <c r="E27" s="89"/>
      <c r="F27" s="89"/>
      <c r="G27" s="89"/>
      <c r="H27" s="54"/>
    </row>
    <row r="28" spans="1:8" ht="20.100000000000001" customHeight="1" x14ac:dyDescent="0.2">
      <c r="A28" s="220"/>
      <c r="B28" s="91"/>
      <c r="C28" s="91"/>
      <c r="D28" s="89"/>
      <c r="E28" s="89"/>
      <c r="F28" s="89"/>
      <c r="G28" s="89"/>
      <c r="H28" s="54"/>
    </row>
    <row r="29" spans="1:8" ht="20.100000000000001" customHeight="1" x14ac:dyDescent="0.2">
      <c r="A29" s="220"/>
      <c r="B29" s="91"/>
      <c r="C29" s="91"/>
      <c r="D29" s="89"/>
      <c r="E29" s="89"/>
      <c r="F29" s="89"/>
      <c r="G29" s="89"/>
      <c r="H29" s="54"/>
    </row>
    <row r="30" spans="1:8" ht="20.100000000000001" customHeight="1" x14ac:dyDescent="0.2">
      <c r="A30" s="220" t="s">
        <v>38</v>
      </c>
      <c r="B30" s="91"/>
      <c r="C30" s="91"/>
      <c r="D30" s="89"/>
      <c r="E30" s="89"/>
      <c r="F30" s="89"/>
      <c r="G30" s="89"/>
      <c r="H30" s="54"/>
    </row>
    <row r="31" spans="1:8" ht="20.100000000000001" customHeight="1" x14ac:dyDescent="0.2">
      <c r="A31" s="220" t="s">
        <v>699</v>
      </c>
      <c r="B31" s="91"/>
      <c r="C31" s="91"/>
      <c r="D31" s="55">
        <f>SUM(D27:D30)</f>
        <v>0</v>
      </c>
      <c r="E31" s="55">
        <f>SUM(E27:E30)</f>
        <v>0</v>
      </c>
      <c r="F31" s="55">
        <f>SUM(F27:F30)</f>
        <v>0</v>
      </c>
      <c r="G31" s="55">
        <f>SUM(G27:G30)</f>
        <v>0</v>
      </c>
      <c r="H31" s="54"/>
    </row>
    <row r="32" spans="1:8" ht="20.100000000000001" customHeight="1" x14ac:dyDescent="0.2">
      <c r="A32" s="220"/>
      <c r="B32" s="91"/>
      <c r="C32" s="91"/>
      <c r="D32" s="56"/>
      <c r="E32" s="56"/>
      <c r="F32" s="56"/>
      <c r="G32" s="56"/>
      <c r="H32" s="54"/>
    </row>
    <row r="33" spans="1:8" ht="20.100000000000001" customHeight="1" x14ac:dyDescent="0.25">
      <c r="A33" s="223" t="s">
        <v>40</v>
      </c>
      <c r="B33" s="91"/>
      <c r="C33" s="91"/>
      <c r="D33" s="51"/>
      <c r="E33" s="51"/>
      <c r="F33" s="51"/>
      <c r="G33" s="51"/>
      <c r="H33" s="54"/>
    </row>
    <row r="34" spans="1:8" ht="20.100000000000001" customHeight="1" x14ac:dyDescent="0.2">
      <c r="A34" s="337" t="s">
        <v>177</v>
      </c>
      <c r="B34" s="91"/>
      <c r="C34" s="91"/>
      <c r="D34" s="89"/>
      <c r="E34" s="89"/>
      <c r="F34" s="89"/>
      <c r="G34" s="89"/>
      <c r="H34" s="54"/>
    </row>
    <row r="35" spans="1:8" ht="20.100000000000001" customHeight="1" x14ac:dyDescent="0.2">
      <c r="A35" s="337" t="s">
        <v>178</v>
      </c>
      <c r="B35" s="91"/>
      <c r="C35" s="91"/>
      <c r="D35" s="89"/>
      <c r="E35" s="89"/>
      <c r="F35" s="89"/>
      <c r="G35" s="89"/>
      <c r="H35" s="54"/>
    </row>
    <row r="36" spans="1:8" ht="20.100000000000001" customHeight="1" x14ac:dyDescent="0.2">
      <c r="A36" s="337" t="s">
        <v>179</v>
      </c>
      <c r="B36" s="91"/>
      <c r="C36" s="91"/>
      <c r="D36" s="89"/>
      <c r="E36" s="89"/>
      <c r="F36" s="89"/>
      <c r="G36" s="89"/>
      <c r="H36" s="54"/>
    </row>
    <row r="37" spans="1:8" ht="20.100000000000001" customHeight="1" x14ac:dyDescent="0.2">
      <c r="A37" s="220"/>
      <c r="B37" s="91"/>
      <c r="C37" s="91"/>
      <c r="D37" s="89"/>
      <c r="E37" s="89"/>
      <c r="F37" s="89"/>
      <c r="G37" s="89"/>
      <c r="H37" s="54"/>
    </row>
    <row r="38" spans="1:8" ht="20.100000000000001" customHeight="1" x14ac:dyDescent="0.2">
      <c r="A38" s="220"/>
      <c r="B38" s="91"/>
      <c r="C38" s="91"/>
      <c r="D38" s="89"/>
      <c r="E38" s="89"/>
      <c r="F38" s="89"/>
      <c r="G38" s="89"/>
      <c r="H38" s="54"/>
    </row>
    <row r="39" spans="1:8" ht="20.100000000000001" customHeight="1" x14ac:dyDescent="0.2">
      <c r="A39" s="220"/>
      <c r="B39" s="91"/>
      <c r="C39" s="91"/>
      <c r="D39" s="89"/>
      <c r="E39" s="89"/>
      <c r="F39" s="89"/>
      <c r="G39" s="89"/>
      <c r="H39" s="54"/>
    </row>
    <row r="40" spans="1:8" ht="20.100000000000001" customHeight="1" x14ac:dyDescent="0.2">
      <c r="A40" s="220"/>
      <c r="B40" s="91"/>
      <c r="C40" s="91"/>
      <c r="D40" s="89"/>
      <c r="E40" s="89"/>
      <c r="F40" s="89"/>
      <c r="G40" s="89"/>
      <c r="H40" s="54"/>
    </row>
    <row r="41" spans="1:8" ht="20.100000000000001" customHeight="1" x14ac:dyDescent="0.2">
      <c r="A41" s="220"/>
      <c r="B41" s="91"/>
      <c r="C41" s="91"/>
      <c r="D41" s="89"/>
      <c r="E41" s="89"/>
      <c r="F41" s="89"/>
      <c r="G41" s="89"/>
      <c r="H41" s="54"/>
    </row>
    <row r="42" spans="1:8" ht="20.100000000000001" customHeight="1" x14ac:dyDescent="0.2">
      <c r="A42" s="220"/>
      <c r="B42" s="91"/>
      <c r="C42" s="91"/>
      <c r="D42" s="89"/>
      <c r="E42" s="89"/>
      <c r="F42" s="89"/>
      <c r="G42" s="89"/>
      <c r="H42" s="54"/>
    </row>
    <row r="43" spans="1:8" ht="20.100000000000001" customHeight="1" x14ac:dyDescent="0.2">
      <c r="A43" s="220"/>
      <c r="B43" s="91"/>
      <c r="C43" s="91"/>
      <c r="D43" s="89"/>
      <c r="E43" s="89"/>
      <c r="F43" s="89"/>
      <c r="G43" s="89"/>
      <c r="H43" s="54"/>
    </row>
    <row r="44" spans="1:8" ht="20.100000000000001" customHeight="1" x14ac:dyDescent="0.2">
      <c r="A44" s="220"/>
      <c r="B44" s="91"/>
      <c r="C44" s="91"/>
      <c r="D44" s="89"/>
      <c r="E44" s="89"/>
      <c r="F44" s="89"/>
      <c r="G44" s="89"/>
      <c r="H44" s="54"/>
    </row>
    <row r="45" spans="1:8" ht="20.100000000000001" customHeight="1" x14ac:dyDescent="0.2">
      <c r="A45" s="220"/>
      <c r="B45" s="91"/>
      <c r="C45" s="91"/>
      <c r="D45" s="89"/>
      <c r="E45" s="89"/>
      <c r="F45" s="89"/>
      <c r="G45" s="89"/>
      <c r="H45" s="54"/>
    </row>
    <row r="46" spans="1:8" ht="20.100000000000001" customHeight="1" x14ac:dyDescent="0.2">
      <c r="A46" s="220"/>
      <c r="B46" s="91"/>
      <c r="C46" s="91"/>
      <c r="D46" s="89"/>
      <c r="E46" s="89"/>
      <c r="F46" s="89"/>
      <c r="G46" s="89"/>
      <c r="H46" s="54"/>
    </row>
    <row r="47" spans="1:8" ht="20.100000000000001" customHeight="1" thickBot="1" x14ac:dyDescent="0.25">
      <c r="A47" s="220" t="s">
        <v>701</v>
      </c>
      <c r="B47" s="91"/>
      <c r="C47" s="91"/>
      <c r="D47" s="55">
        <f>SUM(D34:D46)</f>
        <v>0</v>
      </c>
      <c r="E47" s="55">
        <f>SUM(E34:E46)</f>
        <v>0</v>
      </c>
      <c r="F47" s="55">
        <f>SUM(F34:F46)</f>
        <v>0</v>
      </c>
      <c r="G47" s="55">
        <f>SUM(G34:G46)</f>
        <v>0</v>
      </c>
      <c r="H47" s="54"/>
    </row>
    <row r="48" spans="1:8" ht="20.100000000000001" customHeight="1" thickTop="1" x14ac:dyDescent="0.25">
      <c r="A48" s="224" t="s">
        <v>132</v>
      </c>
      <c r="C48" s="224"/>
      <c r="D48" s="57">
        <f>D24+D31+D47+'GWKS 1'!D20+'GWKS 1'!D29+'GWKS 1'!D46</f>
        <v>0</v>
      </c>
      <c r="E48" s="57">
        <f>E24+E31+E47+'GWKS 1'!E20+'GWKS 1'!E29+'GWKS 1'!E46</f>
        <v>0</v>
      </c>
      <c r="F48" s="57">
        <f>F24+F31+F47+'GWKS 1'!F20+'GWKS 1'!F29+'GWKS 1'!F46</f>
        <v>0</v>
      </c>
      <c r="G48" s="57">
        <f>G24+G31+G47+'GWKS 1'!G20+'GWKS 1'!G29+'GWKS 1'!G46</f>
        <v>0</v>
      </c>
      <c r="H48" s="54"/>
    </row>
    <row r="49" spans="1:7" x14ac:dyDescent="0.2">
      <c r="A49" s="91"/>
      <c r="B49" s="91"/>
      <c r="C49" s="91"/>
      <c r="D49" s="91"/>
      <c r="E49" s="58"/>
      <c r="F49" s="58"/>
      <c r="G49" s="58"/>
    </row>
    <row r="50" spans="1:7" x14ac:dyDescent="0.2">
      <c r="A50" s="91"/>
      <c r="B50" s="91"/>
      <c r="C50" s="91"/>
      <c r="D50" s="91"/>
    </row>
    <row r="51" spans="1:7" x14ac:dyDescent="0.2">
      <c r="A51" s="91"/>
      <c r="B51" s="91"/>
      <c r="C51" s="91"/>
      <c r="D51" s="91"/>
    </row>
    <row r="52" spans="1:7" x14ac:dyDescent="0.2">
      <c r="A52" s="91"/>
      <c r="B52" s="91"/>
      <c r="C52" s="91"/>
      <c r="D52" s="91"/>
    </row>
    <row r="55" spans="1:7" ht="15" customHeight="1" x14ac:dyDescent="0.2"/>
    <row r="56" spans="1:7" ht="30" customHeight="1" x14ac:dyDescent="0.2"/>
    <row r="65" ht="30" customHeight="1" x14ac:dyDescent="0.2"/>
  </sheetData>
  <mergeCells count="4">
    <mergeCell ref="A3:H3"/>
    <mergeCell ref="A4:H4"/>
    <mergeCell ref="A5:H5"/>
    <mergeCell ref="E8:G8"/>
  </mergeCells>
  <phoneticPr fontId="0" type="noConversion"/>
  <printOptions gridLinesSet="0"/>
  <pageMargins left="0.4" right="0.4" top="0.33300000000000002" bottom="0.33300000000000002" header="0.5" footer="0.5"/>
  <pageSetup scale="85" orientation="portrait"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I48"/>
  <sheetViews>
    <sheetView showGridLines="0" zoomScale="75" workbookViewId="0">
      <selection activeCell="D13" sqref="D13:H47"/>
    </sheetView>
  </sheetViews>
  <sheetFormatPr defaultColWidth="9.77734375" defaultRowHeight="15" x14ac:dyDescent="0.2"/>
  <cols>
    <col min="1" max="2" width="9.77734375" style="10"/>
    <col min="3" max="3" width="9.109375" style="10" customWidth="1"/>
    <col min="4" max="4" width="14.88671875" style="10" customWidth="1"/>
    <col min="5" max="8" width="14.77734375" style="10" customWidth="1"/>
    <col min="9" max="9" width="4.77734375" style="10" customWidth="1"/>
    <col min="10" max="16384" width="9.77734375" style="10"/>
  </cols>
  <sheetData>
    <row r="1" spans="1:9" x14ac:dyDescent="0.2">
      <c r="H1" s="182" t="s">
        <v>116</v>
      </c>
    </row>
    <row r="2" spans="1:9" x14ac:dyDescent="0.2">
      <c r="H2" s="9"/>
    </row>
    <row r="3" spans="1:9" ht="18" x14ac:dyDescent="0.25">
      <c r="A3" s="355" t="s">
        <v>0</v>
      </c>
      <c r="B3" s="355"/>
      <c r="C3" s="355"/>
      <c r="D3" s="355"/>
      <c r="E3" s="355"/>
      <c r="F3" s="355"/>
      <c r="G3" s="355"/>
      <c r="H3" s="355"/>
    </row>
    <row r="4" spans="1:9" ht="18" x14ac:dyDescent="0.25">
      <c r="A4" s="355" t="s">
        <v>156</v>
      </c>
      <c r="B4" s="355"/>
      <c r="C4" s="355"/>
      <c r="D4" s="355"/>
      <c r="E4" s="355"/>
      <c r="F4" s="355"/>
      <c r="G4" s="355"/>
      <c r="H4" s="355"/>
    </row>
    <row r="5" spans="1:9" ht="18" x14ac:dyDescent="0.25">
      <c r="A5" s="355" t="s">
        <v>42</v>
      </c>
      <c r="B5" s="355"/>
      <c r="C5" s="355"/>
      <c r="D5" s="355"/>
      <c r="E5" s="355"/>
      <c r="F5" s="355"/>
      <c r="G5" s="355"/>
      <c r="H5" s="355"/>
    </row>
    <row r="8" spans="1:9" x14ac:dyDescent="0.2">
      <c r="D8" s="335" t="s">
        <v>695</v>
      </c>
      <c r="E8" s="356" t="s">
        <v>696</v>
      </c>
      <c r="F8" s="357"/>
      <c r="G8" s="357"/>
      <c r="H8" s="358"/>
    </row>
    <row r="9" spans="1:9" x14ac:dyDescent="0.2">
      <c r="D9" s="5" t="s">
        <v>28</v>
      </c>
      <c r="E9" s="5" t="s">
        <v>28</v>
      </c>
      <c r="F9" s="5" t="s">
        <v>29</v>
      </c>
      <c r="G9" s="60"/>
      <c r="H9" s="60" t="s">
        <v>41</v>
      </c>
      <c r="I9" s="28"/>
    </row>
    <row r="10" spans="1:9" x14ac:dyDescent="0.2">
      <c r="A10" s="91"/>
      <c r="B10" s="91"/>
      <c r="C10" s="91"/>
      <c r="D10" s="5" t="s">
        <v>42</v>
      </c>
      <c r="E10" s="5" t="s">
        <v>42</v>
      </c>
      <c r="F10" s="60" t="s">
        <v>42</v>
      </c>
      <c r="G10" s="60" t="s">
        <v>43</v>
      </c>
      <c r="H10" s="60" t="s">
        <v>44</v>
      </c>
      <c r="I10" s="28"/>
    </row>
    <row r="11" spans="1:9" x14ac:dyDescent="0.2">
      <c r="A11" s="91"/>
      <c r="B11" s="91"/>
      <c r="C11" s="91"/>
      <c r="D11" s="60">
        <f>+E11-1</f>
        <v>2024</v>
      </c>
      <c r="E11" s="60">
        <f>+F11-1</f>
        <v>2025</v>
      </c>
      <c r="F11" s="60">
        <f>+G11-1</f>
        <v>2026</v>
      </c>
      <c r="G11" s="60">
        <f>+H11</f>
        <v>2027</v>
      </c>
      <c r="H11" s="60">
        <f>+'GWKS 2'!G11</f>
        <v>2027</v>
      </c>
      <c r="I11" s="28"/>
    </row>
    <row r="12" spans="1:9" ht="20.100000000000001" customHeight="1" x14ac:dyDescent="0.25">
      <c r="A12" s="225" t="s">
        <v>46</v>
      </c>
      <c r="B12" s="91"/>
      <c r="C12" s="91"/>
      <c r="D12" s="61"/>
      <c r="E12" s="61"/>
      <c r="F12" s="61"/>
      <c r="G12" s="62"/>
      <c r="H12" s="63"/>
    </row>
    <row r="13" spans="1:9" ht="20.100000000000001" customHeight="1" x14ac:dyDescent="0.2">
      <c r="A13" s="337" t="s">
        <v>180</v>
      </c>
      <c r="B13" s="91"/>
      <c r="C13" s="91"/>
      <c r="D13" s="100"/>
      <c r="E13" s="100"/>
      <c r="F13" s="100"/>
      <c r="G13" s="101"/>
      <c r="H13" s="102"/>
      <c r="I13" s="34"/>
    </row>
    <row r="14" spans="1:9" ht="20.100000000000001" customHeight="1" x14ac:dyDescent="0.2">
      <c r="A14" s="337" t="s">
        <v>181</v>
      </c>
      <c r="B14" s="91"/>
      <c r="C14" s="91"/>
      <c r="D14" s="100"/>
      <c r="E14" s="100"/>
      <c r="F14" s="100"/>
      <c r="G14" s="103"/>
      <c r="H14" s="100"/>
      <c r="I14" s="34"/>
    </row>
    <row r="15" spans="1:9" ht="20.100000000000001" customHeight="1" x14ac:dyDescent="0.2">
      <c r="A15" s="337" t="s">
        <v>169</v>
      </c>
      <c r="B15" s="91"/>
      <c r="C15" s="91"/>
      <c r="D15" s="100"/>
      <c r="E15" s="100"/>
      <c r="F15" s="100"/>
      <c r="G15" s="103"/>
      <c r="H15" s="100"/>
      <c r="I15" s="34"/>
    </row>
    <row r="16" spans="1:9" ht="20.100000000000001" customHeight="1" x14ac:dyDescent="0.2">
      <c r="A16" s="337" t="s">
        <v>182</v>
      </c>
      <c r="B16" s="91"/>
      <c r="C16" s="91"/>
      <c r="D16" s="100"/>
      <c r="E16" s="100"/>
      <c r="F16" s="100"/>
      <c r="G16" s="103"/>
      <c r="H16" s="100"/>
      <c r="I16" s="34"/>
    </row>
    <row r="17" spans="1:9" ht="20.100000000000001" customHeight="1" x14ac:dyDescent="0.2">
      <c r="A17" s="337" t="s">
        <v>183</v>
      </c>
      <c r="B17" s="91"/>
      <c r="C17" s="91"/>
      <c r="D17" s="100"/>
      <c r="E17" s="100"/>
      <c r="F17" s="100"/>
      <c r="G17" s="103"/>
      <c r="H17" s="100"/>
      <c r="I17" s="34"/>
    </row>
    <row r="18" spans="1:9" ht="20.100000000000001" customHeight="1" x14ac:dyDescent="0.2">
      <c r="A18" s="337" t="s">
        <v>184</v>
      </c>
      <c r="B18" s="91"/>
      <c r="C18" s="91"/>
      <c r="D18" s="100"/>
      <c r="E18" s="100"/>
      <c r="F18" s="100"/>
      <c r="G18" s="103"/>
      <c r="H18" s="100"/>
      <c r="I18" s="34"/>
    </row>
    <row r="19" spans="1:9" ht="20.100000000000001" customHeight="1" x14ac:dyDescent="0.2">
      <c r="A19" s="338" t="s">
        <v>185</v>
      </c>
      <c r="B19" s="91"/>
      <c r="C19" s="91"/>
      <c r="D19" s="100"/>
      <c r="E19" s="100"/>
      <c r="F19" s="100"/>
      <c r="G19" s="103"/>
      <c r="H19" s="100"/>
      <c r="I19" s="34"/>
    </row>
    <row r="20" spans="1:9" ht="20.100000000000001" customHeight="1" x14ac:dyDescent="0.2">
      <c r="A20" s="338" t="s">
        <v>186</v>
      </c>
      <c r="B20" s="91"/>
      <c r="C20" s="91"/>
      <c r="D20" s="100"/>
      <c r="E20" s="100"/>
      <c r="F20" s="100"/>
      <c r="G20" s="103"/>
      <c r="H20" s="100"/>
      <c r="I20" s="34"/>
    </row>
    <row r="21" spans="1:9" ht="20.100000000000001" customHeight="1" x14ac:dyDescent="0.2">
      <c r="A21" s="337" t="s">
        <v>170</v>
      </c>
      <c r="B21" s="91"/>
      <c r="C21" s="91"/>
      <c r="D21" s="100"/>
      <c r="E21" s="100"/>
      <c r="F21" s="100"/>
      <c r="G21" s="103"/>
      <c r="H21" s="100"/>
      <c r="I21" s="34"/>
    </row>
    <row r="22" spans="1:9" ht="20.100000000000001" customHeight="1" x14ac:dyDescent="0.2">
      <c r="A22" s="337" t="s">
        <v>187</v>
      </c>
      <c r="B22" s="91"/>
      <c r="C22" s="91"/>
      <c r="D22" s="100"/>
      <c r="E22" s="100"/>
      <c r="F22" s="100"/>
      <c r="G22" s="103"/>
      <c r="H22" s="100"/>
      <c r="I22" s="34"/>
    </row>
    <row r="23" spans="1:9" ht="20.100000000000001" customHeight="1" x14ac:dyDescent="0.2">
      <c r="A23" s="337" t="s">
        <v>188</v>
      </c>
      <c r="B23" s="91"/>
      <c r="C23" s="91"/>
      <c r="D23" s="100"/>
      <c r="E23" s="100"/>
      <c r="F23" s="100"/>
      <c r="G23" s="103"/>
      <c r="H23" s="100"/>
      <c r="I23" s="34"/>
    </row>
    <row r="24" spans="1:9" ht="20.100000000000001" customHeight="1" x14ac:dyDescent="0.2">
      <c r="A24" s="337" t="s">
        <v>189</v>
      </c>
      <c r="B24" s="91"/>
      <c r="C24" s="91"/>
      <c r="D24" s="100"/>
      <c r="E24" s="100"/>
      <c r="F24" s="100"/>
      <c r="G24" s="103"/>
      <c r="H24" s="100"/>
      <c r="I24" s="34"/>
    </row>
    <row r="25" spans="1:9" ht="20.100000000000001" customHeight="1" x14ac:dyDescent="0.2">
      <c r="A25" s="338" t="s">
        <v>190</v>
      </c>
      <c r="B25" s="91"/>
      <c r="C25" s="91"/>
      <c r="D25" s="100"/>
      <c r="E25" s="100"/>
      <c r="F25" s="100"/>
      <c r="G25" s="103"/>
      <c r="H25" s="100"/>
      <c r="I25" s="34"/>
    </row>
    <row r="26" spans="1:9" ht="20.100000000000001" customHeight="1" x14ac:dyDescent="0.2">
      <c r="A26" s="337" t="s">
        <v>191</v>
      </c>
      <c r="B26" s="91"/>
      <c r="C26" s="91"/>
      <c r="D26" s="100"/>
      <c r="E26" s="100"/>
      <c r="F26" s="100"/>
      <c r="G26" s="103"/>
      <c r="H26" s="100"/>
      <c r="I26" s="34"/>
    </row>
    <row r="27" spans="1:9" ht="20.100000000000001" customHeight="1" x14ac:dyDescent="0.2">
      <c r="A27" s="337" t="s">
        <v>69</v>
      </c>
      <c r="B27" s="91"/>
      <c r="C27" s="91"/>
      <c r="D27" s="100"/>
      <c r="E27" s="100"/>
      <c r="F27" s="100"/>
      <c r="G27" s="103"/>
      <c r="H27" s="100"/>
      <c r="I27" s="34"/>
    </row>
    <row r="28" spans="1:9" ht="20.100000000000001" customHeight="1" x14ac:dyDescent="0.2">
      <c r="A28" s="337" t="s">
        <v>192</v>
      </c>
      <c r="B28" s="91"/>
      <c r="C28" s="91"/>
      <c r="D28" s="100"/>
      <c r="E28" s="100"/>
      <c r="F28" s="100"/>
      <c r="G28" s="103"/>
      <c r="H28" s="100"/>
      <c r="I28" s="34"/>
    </row>
    <row r="29" spans="1:9" ht="20.100000000000001" customHeight="1" x14ac:dyDescent="0.2">
      <c r="A29" s="337" t="s">
        <v>83</v>
      </c>
      <c r="B29" s="91"/>
      <c r="C29" s="91"/>
      <c r="D29" s="100"/>
      <c r="E29" s="100"/>
      <c r="F29" s="100"/>
      <c r="G29" s="103"/>
      <c r="H29" s="100"/>
      <c r="I29" s="34"/>
    </row>
    <row r="30" spans="1:9" ht="20.100000000000001" customHeight="1" x14ac:dyDescent="0.2">
      <c r="A30" s="337" t="s">
        <v>70</v>
      </c>
      <c r="B30" s="91"/>
      <c r="C30" s="91"/>
      <c r="D30" s="100"/>
      <c r="E30" s="100"/>
      <c r="F30" s="100"/>
      <c r="G30" s="103"/>
      <c r="H30" s="100"/>
      <c r="I30" s="34"/>
    </row>
    <row r="31" spans="1:9" ht="20.100000000000001" customHeight="1" x14ac:dyDescent="0.2">
      <c r="A31" s="337" t="s">
        <v>193</v>
      </c>
      <c r="B31" s="91"/>
      <c r="C31" s="91"/>
      <c r="D31" s="100"/>
      <c r="E31" s="100"/>
      <c r="F31" s="100"/>
      <c r="G31" s="103"/>
      <c r="H31" s="100"/>
      <c r="I31" s="34"/>
    </row>
    <row r="32" spans="1:9" ht="20.100000000000001" customHeight="1" x14ac:dyDescent="0.2">
      <c r="A32" s="337" t="s">
        <v>194</v>
      </c>
      <c r="B32" s="91"/>
      <c r="C32" s="91"/>
      <c r="D32" s="100"/>
      <c r="E32" s="100"/>
      <c r="F32" s="100"/>
      <c r="G32" s="103"/>
      <c r="H32" s="100"/>
      <c r="I32" s="34"/>
    </row>
    <row r="33" spans="1:9" ht="20.100000000000001" customHeight="1" x14ac:dyDescent="0.2">
      <c r="A33" s="337" t="s">
        <v>195</v>
      </c>
      <c r="B33" s="91"/>
      <c r="C33" s="91"/>
      <c r="D33" s="100"/>
      <c r="E33" s="100"/>
      <c r="F33" s="100"/>
      <c r="G33" s="103"/>
      <c r="H33" s="100"/>
      <c r="I33" s="34"/>
    </row>
    <row r="34" spans="1:9" ht="20.100000000000001" customHeight="1" x14ac:dyDescent="0.2">
      <c r="A34" s="337" t="s">
        <v>72</v>
      </c>
      <c r="B34" s="91"/>
      <c r="C34" s="91"/>
      <c r="D34" s="100"/>
      <c r="E34" s="100"/>
      <c r="F34" s="100"/>
      <c r="G34" s="103"/>
      <c r="H34" s="100"/>
      <c r="I34" s="34"/>
    </row>
    <row r="35" spans="1:9" ht="20.100000000000001" customHeight="1" x14ac:dyDescent="0.2">
      <c r="A35" s="337" t="s">
        <v>196</v>
      </c>
      <c r="B35" s="91"/>
      <c r="C35" s="91"/>
      <c r="D35" s="100"/>
      <c r="E35" s="100"/>
      <c r="F35" s="100"/>
      <c r="G35" s="103"/>
      <c r="H35" s="100"/>
      <c r="I35" s="34"/>
    </row>
    <row r="36" spans="1:9" ht="20.100000000000001" customHeight="1" x14ac:dyDescent="0.2">
      <c r="A36" s="337" t="s">
        <v>197</v>
      </c>
      <c r="B36" s="91"/>
      <c r="C36" s="91"/>
      <c r="D36" s="100"/>
      <c r="E36" s="100"/>
      <c r="F36" s="100"/>
      <c r="G36" s="103"/>
      <c r="H36" s="100"/>
      <c r="I36" s="34"/>
    </row>
    <row r="37" spans="1:9" ht="20.100000000000001" customHeight="1" x14ac:dyDescent="0.2">
      <c r="A37" s="337" t="s">
        <v>198</v>
      </c>
      <c r="B37" s="91"/>
      <c r="C37" s="91"/>
      <c r="D37" s="100"/>
      <c r="E37" s="100"/>
      <c r="F37" s="100"/>
      <c r="G37" s="103"/>
      <c r="H37" s="100"/>
      <c r="I37" s="34"/>
    </row>
    <row r="38" spans="1:9" ht="20.100000000000001" customHeight="1" x14ac:dyDescent="0.2">
      <c r="A38" s="337" t="s">
        <v>199</v>
      </c>
      <c r="B38" s="91"/>
      <c r="C38" s="91"/>
      <c r="D38" s="100"/>
      <c r="E38" s="100"/>
      <c r="F38" s="100"/>
      <c r="G38" s="103"/>
      <c r="H38" s="100"/>
      <c r="I38" s="34"/>
    </row>
    <row r="39" spans="1:9" ht="20.100000000000001" customHeight="1" x14ac:dyDescent="0.2">
      <c r="A39" s="337" t="s">
        <v>200</v>
      </c>
      <c r="B39" s="91"/>
      <c r="C39" s="91"/>
      <c r="D39" s="100"/>
      <c r="E39" s="100"/>
      <c r="F39" s="100"/>
      <c r="G39" s="103"/>
      <c r="H39" s="100"/>
      <c r="I39" s="34"/>
    </row>
    <row r="40" spans="1:9" ht="20.100000000000001" customHeight="1" x14ac:dyDescent="0.2">
      <c r="A40" s="337" t="s">
        <v>201</v>
      </c>
      <c r="B40" s="91"/>
      <c r="C40" s="91"/>
      <c r="D40" s="100"/>
      <c r="E40" s="100"/>
      <c r="F40" s="100"/>
      <c r="G40" s="103"/>
      <c r="H40" s="100"/>
      <c r="I40" s="34"/>
    </row>
    <row r="41" spans="1:9" ht="20.100000000000001" customHeight="1" x14ac:dyDescent="0.2">
      <c r="A41" s="337" t="s">
        <v>201</v>
      </c>
      <c r="B41" s="91"/>
      <c r="C41" s="91"/>
      <c r="D41" s="100"/>
      <c r="E41" s="100"/>
      <c r="F41" s="100"/>
      <c r="G41" s="103"/>
      <c r="H41" s="100"/>
      <c r="I41" s="34"/>
    </row>
    <row r="42" spans="1:9" ht="20.100000000000001" customHeight="1" x14ac:dyDescent="0.2">
      <c r="A42" s="220"/>
      <c r="B42" s="91"/>
      <c r="C42" s="91"/>
      <c r="D42" s="100"/>
      <c r="E42" s="100"/>
      <c r="F42" s="100"/>
      <c r="G42" s="103"/>
      <c r="H42" s="100"/>
      <c r="I42" s="34"/>
    </row>
    <row r="43" spans="1:9" ht="20.100000000000001" customHeight="1" x14ac:dyDescent="0.2">
      <c r="A43" s="220"/>
      <c r="B43" s="91"/>
      <c r="C43" s="91"/>
      <c r="D43" s="100"/>
      <c r="E43" s="100"/>
      <c r="F43" s="100"/>
      <c r="G43" s="103"/>
      <c r="H43" s="100"/>
      <c r="I43" s="34"/>
    </row>
    <row r="44" spans="1:9" ht="20.100000000000001" customHeight="1" x14ac:dyDescent="0.2">
      <c r="A44" s="220"/>
      <c r="B44" s="91"/>
      <c r="C44" s="91"/>
      <c r="D44" s="100"/>
      <c r="E44" s="100"/>
      <c r="F44" s="100"/>
      <c r="G44" s="103"/>
      <c r="H44" s="100"/>
      <c r="I44" s="34"/>
    </row>
    <row r="45" spans="1:9" ht="20.100000000000001" customHeight="1" x14ac:dyDescent="0.2">
      <c r="A45" s="220"/>
      <c r="B45" s="91"/>
      <c r="C45" s="91"/>
      <c r="D45" s="100"/>
      <c r="E45" s="100"/>
      <c r="F45" s="100"/>
      <c r="G45" s="103"/>
      <c r="H45" s="100"/>
      <c r="I45" s="34"/>
    </row>
    <row r="46" spans="1:9" ht="20.100000000000001" customHeight="1" x14ac:dyDescent="0.2">
      <c r="A46" s="220"/>
      <c r="B46" s="91"/>
      <c r="C46" s="91"/>
      <c r="D46" s="100"/>
      <c r="E46" s="100"/>
      <c r="F46" s="100"/>
      <c r="G46" s="103"/>
      <c r="H46" s="100"/>
      <c r="I46" s="34"/>
    </row>
    <row r="47" spans="1:9" ht="20.100000000000001" customHeight="1" thickBot="1" x14ac:dyDescent="0.25">
      <c r="A47" s="220"/>
      <c r="B47" s="91"/>
      <c r="C47" s="91"/>
      <c r="D47" s="100"/>
      <c r="E47" s="100"/>
      <c r="F47" s="100"/>
      <c r="G47" s="103"/>
      <c r="H47" s="100"/>
      <c r="I47" s="34"/>
    </row>
    <row r="48" spans="1:9" ht="20.100000000000001" customHeight="1" thickTop="1" thickBot="1" x14ac:dyDescent="0.25">
      <c r="A48" s="91" t="s">
        <v>47</v>
      </c>
      <c r="B48" s="91"/>
      <c r="C48" s="91"/>
      <c r="D48" s="64">
        <f>SUM(D13:D47)</f>
        <v>0</v>
      </c>
      <c r="E48" s="64">
        <f>SUM(E13:E47)</f>
        <v>0</v>
      </c>
      <c r="F48" s="64">
        <f>SUM(F13:F47)</f>
        <v>0</v>
      </c>
      <c r="G48" s="64">
        <f>SUM(G13:G47)</f>
        <v>0</v>
      </c>
      <c r="H48" s="64">
        <f>SUM(H13:H47)</f>
        <v>0</v>
      </c>
      <c r="I48" s="34"/>
    </row>
  </sheetData>
  <mergeCells count="4">
    <mergeCell ref="A3:H3"/>
    <mergeCell ref="A4:H4"/>
    <mergeCell ref="A5:H5"/>
    <mergeCell ref="E8:H8"/>
  </mergeCells>
  <phoneticPr fontId="0" type="noConversion"/>
  <printOptions gridLinesSet="0"/>
  <pageMargins left="0.4" right="0.4" top="0.33300000000000002" bottom="0.33300000000000002" header="0.5" footer="0.5"/>
  <pageSetup scale="8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J43"/>
  <sheetViews>
    <sheetView showGridLines="0" zoomScaleNormal="100" workbookViewId="0">
      <selection activeCell="H36" activeCellId="2" sqref="D14:H23 D27:H32 D36:H39"/>
    </sheetView>
  </sheetViews>
  <sheetFormatPr defaultColWidth="9.77734375" defaultRowHeight="15" x14ac:dyDescent="0.2"/>
  <cols>
    <col min="1" max="3" width="9.77734375" style="10"/>
    <col min="4" max="4" width="13.77734375" style="10" customWidth="1"/>
    <col min="5" max="8" width="14.77734375" style="10" customWidth="1"/>
    <col min="9" max="9" width="4.77734375" style="10" customWidth="1"/>
    <col min="10" max="10" width="11.33203125" style="10" bestFit="1" customWidth="1"/>
    <col min="11" max="16384" width="9.77734375" style="10"/>
  </cols>
  <sheetData>
    <row r="1" spans="1:10" x14ac:dyDescent="0.2">
      <c r="H1" s="182" t="s">
        <v>116</v>
      </c>
    </row>
    <row r="2" spans="1:10" x14ac:dyDescent="0.2">
      <c r="H2" s="9"/>
    </row>
    <row r="3" spans="1:10" ht="18" x14ac:dyDescent="0.25">
      <c r="A3" s="355" t="s">
        <v>0</v>
      </c>
      <c r="B3" s="355"/>
      <c r="C3" s="355"/>
      <c r="D3" s="355"/>
      <c r="E3" s="355"/>
      <c r="F3" s="355"/>
      <c r="G3" s="355"/>
      <c r="H3" s="355"/>
    </row>
    <row r="4" spans="1:10" ht="18" x14ac:dyDescent="0.25">
      <c r="A4" s="355" t="s">
        <v>156</v>
      </c>
      <c r="B4" s="355"/>
      <c r="C4" s="355"/>
      <c r="D4" s="355"/>
      <c r="E4" s="355"/>
      <c r="F4" s="355"/>
      <c r="G4" s="355"/>
      <c r="H4" s="355"/>
    </row>
    <row r="5" spans="1:10" ht="18" x14ac:dyDescent="0.25">
      <c r="A5" s="355" t="s">
        <v>158</v>
      </c>
      <c r="B5" s="355"/>
      <c r="C5" s="355"/>
      <c r="D5" s="355"/>
      <c r="E5" s="355"/>
      <c r="F5" s="355"/>
      <c r="G5" s="355"/>
      <c r="H5" s="355"/>
    </row>
    <row r="7" spans="1:10" x14ac:dyDescent="0.2">
      <c r="C7" s="9"/>
      <c r="D7" s="9"/>
    </row>
    <row r="8" spans="1:10" x14ac:dyDescent="0.2">
      <c r="D8" s="339" t="s">
        <v>695</v>
      </c>
      <c r="E8" s="356" t="s">
        <v>696</v>
      </c>
      <c r="F8" s="357"/>
      <c r="G8" s="357"/>
      <c r="H8" s="358"/>
    </row>
    <row r="9" spans="1:10" x14ac:dyDescent="0.2">
      <c r="D9" s="2" t="s">
        <v>28</v>
      </c>
      <c r="E9" s="2" t="s">
        <v>28</v>
      </c>
      <c r="F9" s="2" t="s">
        <v>29</v>
      </c>
      <c r="G9" s="59"/>
      <c r="H9" s="59" t="s">
        <v>41</v>
      </c>
      <c r="I9" s="28"/>
    </row>
    <row r="10" spans="1:10" x14ac:dyDescent="0.2">
      <c r="A10" s="91"/>
      <c r="B10" s="91"/>
      <c r="C10" s="91"/>
      <c r="D10" s="5" t="s">
        <v>42</v>
      </c>
      <c r="E10" s="5" t="s">
        <v>42</v>
      </c>
      <c r="F10" s="60" t="s">
        <v>42</v>
      </c>
      <c r="G10" s="60" t="s">
        <v>43</v>
      </c>
      <c r="H10" s="60" t="s">
        <v>44</v>
      </c>
      <c r="I10" s="28"/>
    </row>
    <row r="11" spans="1:10" x14ac:dyDescent="0.2">
      <c r="A11" s="91"/>
      <c r="B11" s="91"/>
      <c r="C11" s="91"/>
      <c r="D11" s="60">
        <f>+E11-1</f>
        <v>2024</v>
      </c>
      <c r="E11" s="60">
        <f>+F11-1</f>
        <v>2025</v>
      </c>
      <c r="F11" s="60">
        <f>+G11-1</f>
        <v>2026</v>
      </c>
      <c r="G11" s="60">
        <f>+H11</f>
        <v>2027</v>
      </c>
      <c r="H11" s="60">
        <f>+'GWKS 3'!H11</f>
        <v>2027</v>
      </c>
      <c r="I11" s="28"/>
    </row>
    <row r="12" spans="1:10" x14ac:dyDescent="0.2">
      <c r="A12" s="220"/>
      <c r="B12" s="91"/>
      <c r="C12" s="91"/>
      <c r="D12" s="65"/>
      <c r="E12" s="65"/>
      <c r="F12" s="65"/>
      <c r="G12" s="65"/>
      <c r="H12" s="65"/>
      <c r="I12" s="28"/>
    </row>
    <row r="13" spans="1:10" ht="20.100000000000001" customHeight="1" x14ac:dyDescent="0.25">
      <c r="A13" s="223" t="s">
        <v>48</v>
      </c>
      <c r="B13" s="91"/>
      <c r="C13" s="91"/>
      <c r="D13" s="61"/>
      <c r="E13" s="61"/>
      <c r="F13" s="61"/>
      <c r="G13" s="62"/>
      <c r="H13" s="63"/>
    </row>
    <row r="14" spans="1:10" ht="20.100000000000001" customHeight="1" x14ac:dyDescent="0.2">
      <c r="A14" s="91" t="s">
        <v>202</v>
      </c>
      <c r="B14" s="91"/>
      <c r="C14" s="91"/>
      <c r="D14" s="100"/>
      <c r="E14" s="100"/>
      <c r="F14" s="100"/>
      <c r="G14" s="101"/>
      <c r="H14" s="102"/>
      <c r="I14" s="54"/>
    </row>
    <row r="15" spans="1:10" ht="20.100000000000001" customHeight="1" x14ac:dyDescent="0.2">
      <c r="A15" s="220" t="s">
        <v>203</v>
      </c>
      <c r="B15" s="91"/>
      <c r="C15" s="91"/>
      <c r="D15" s="100"/>
      <c r="E15" s="100"/>
      <c r="F15" s="100"/>
      <c r="G15" s="101"/>
      <c r="H15" s="102"/>
      <c r="I15" s="54"/>
      <c r="J15" s="13"/>
    </row>
    <row r="16" spans="1:10" ht="20.100000000000001" customHeight="1" x14ac:dyDescent="0.2">
      <c r="A16" s="220" t="s">
        <v>204</v>
      </c>
      <c r="B16" s="91"/>
      <c r="C16" s="91"/>
      <c r="D16" s="100"/>
      <c r="E16" s="100"/>
      <c r="F16" s="100"/>
      <c r="G16" s="101"/>
      <c r="H16" s="102"/>
      <c r="I16" s="54"/>
    </row>
    <row r="17" spans="1:9" ht="20.100000000000001" customHeight="1" x14ac:dyDescent="0.2">
      <c r="A17" s="220" t="s">
        <v>205</v>
      </c>
      <c r="B17" s="91"/>
      <c r="C17" s="91"/>
      <c r="D17" s="100"/>
      <c r="E17" s="100"/>
      <c r="F17" s="100"/>
      <c r="G17" s="101"/>
      <c r="H17" s="102"/>
      <c r="I17" s="54"/>
    </row>
    <row r="18" spans="1:9" ht="20.100000000000001" customHeight="1" x14ac:dyDescent="0.2">
      <c r="A18" s="220" t="s">
        <v>206</v>
      </c>
      <c r="B18" s="91"/>
      <c r="C18" s="91"/>
      <c r="D18" s="100"/>
      <c r="E18" s="100"/>
      <c r="F18" s="100"/>
      <c r="G18" s="101"/>
      <c r="H18" s="102"/>
      <c r="I18" s="54"/>
    </row>
    <row r="19" spans="1:9" ht="20.100000000000001" customHeight="1" x14ac:dyDescent="0.2">
      <c r="A19" s="220"/>
      <c r="B19" s="91"/>
      <c r="C19" s="91"/>
      <c r="D19" s="100"/>
      <c r="E19" s="100"/>
      <c r="F19" s="100"/>
      <c r="G19" s="101"/>
      <c r="H19" s="102"/>
      <c r="I19" s="54"/>
    </row>
    <row r="20" spans="1:9" ht="20.100000000000001" customHeight="1" x14ac:dyDescent="0.2">
      <c r="A20" s="220"/>
      <c r="B20" s="91"/>
      <c r="C20" s="91"/>
      <c r="D20" s="100"/>
      <c r="E20" s="100"/>
      <c r="F20" s="100"/>
      <c r="G20" s="101"/>
      <c r="H20" s="102"/>
      <c r="I20" s="54"/>
    </row>
    <row r="21" spans="1:9" ht="20.100000000000001" customHeight="1" x14ac:dyDescent="0.2">
      <c r="A21" s="220"/>
      <c r="B21" s="91"/>
      <c r="C21" s="91"/>
      <c r="D21" s="100"/>
      <c r="E21" s="100"/>
      <c r="F21" s="100"/>
      <c r="G21" s="101"/>
      <c r="H21" s="102"/>
      <c r="I21" s="54"/>
    </row>
    <row r="22" spans="1:9" ht="20.100000000000001" customHeight="1" x14ac:dyDescent="0.2">
      <c r="A22" s="220"/>
      <c r="B22" s="91"/>
      <c r="C22" s="91"/>
      <c r="D22" s="100"/>
      <c r="E22" s="100"/>
      <c r="F22" s="100"/>
      <c r="G22" s="101"/>
      <c r="H22" s="102"/>
      <c r="I22" s="54"/>
    </row>
    <row r="23" spans="1:9" ht="20.100000000000001" customHeight="1" x14ac:dyDescent="0.2">
      <c r="A23" s="220"/>
      <c r="B23" s="220"/>
      <c r="C23" s="91"/>
      <c r="D23" s="100"/>
      <c r="E23" s="100"/>
      <c r="F23" s="100"/>
      <c r="G23" s="101"/>
      <c r="H23" s="102"/>
      <c r="I23" s="54"/>
    </row>
    <row r="24" spans="1:9" ht="20.100000000000001" customHeight="1" x14ac:dyDescent="0.2">
      <c r="A24" s="220" t="s">
        <v>49</v>
      </c>
      <c r="B24" s="91"/>
      <c r="C24" s="91"/>
      <c r="D24" s="66">
        <f>SUM(D14:D23)</f>
        <v>0</v>
      </c>
      <c r="E24" s="66">
        <f>SUM(E14:E23)</f>
        <v>0</v>
      </c>
      <c r="F24" s="66">
        <f>SUM(F14:F23)</f>
        <v>0</v>
      </c>
      <c r="G24" s="66">
        <f>SUM(G14:G23)</f>
        <v>0</v>
      </c>
      <c r="H24" s="66">
        <f>SUM(H14:H23)</f>
        <v>0</v>
      </c>
      <c r="I24" s="54"/>
    </row>
    <row r="25" spans="1:9" ht="20.100000000000001" customHeight="1" x14ac:dyDescent="0.2">
      <c r="A25" s="220"/>
      <c r="B25" s="91"/>
      <c r="C25" s="91"/>
      <c r="D25" s="67"/>
      <c r="E25" s="67"/>
      <c r="F25" s="67"/>
      <c r="G25" s="67"/>
      <c r="H25" s="67"/>
      <c r="I25" s="54"/>
    </row>
    <row r="26" spans="1:9" ht="20.100000000000001" customHeight="1" x14ac:dyDescent="0.25">
      <c r="A26" s="223" t="s">
        <v>50</v>
      </c>
      <c r="B26" s="91"/>
      <c r="C26" s="91"/>
      <c r="D26" s="67"/>
      <c r="E26" s="67"/>
      <c r="F26" s="67"/>
      <c r="G26" s="67"/>
      <c r="H26" s="67"/>
      <c r="I26" s="54"/>
    </row>
    <row r="27" spans="1:9" ht="20.100000000000001" customHeight="1" x14ac:dyDescent="0.2">
      <c r="A27" s="220" t="s">
        <v>207</v>
      </c>
      <c r="B27" s="91"/>
      <c r="C27" s="91"/>
      <c r="D27" s="104"/>
      <c r="E27" s="104"/>
      <c r="F27" s="104"/>
      <c r="G27" s="104"/>
      <c r="H27" s="104"/>
      <c r="I27" s="54"/>
    </row>
    <row r="28" spans="1:9" ht="20.100000000000001" customHeight="1" x14ac:dyDescent="0.2">
      <c r="A28" s="220" t="s">
        <v>208</v>
      </c>
      <c r="B28" s="91"/>
      <c r="C28" s="91"/>
      <c r="D28" s="104"/>
      <c r="E28" s="104"/>
      <c r="F28" s="104"/>
      <c r="G28" s="104"/>
      <c r="H28" s="104"/>
      <c r="I28" s="54"/>
    </row>
    <row r="29" spans="1:9" ht="20.100000000000001" customHeight="1" x14ac:dyDescent="0.2">
      <c r="A29" s="220" t="s">
        <v>209</v>
      </c>
      <c r="B29" s="91"/>
      <c r="C29" s="91"/>
      <c r="D29" s="104"/>
      <c r="E29" s="104"/>
      <c r="F29" s="104"/>
      <c r="G29" s="104"/>
      <c r="H29" s="104"/>
      <c r="I29" s="54"/>
    </row>
    <row r="30" spans="1:9" ht="20.100000000000001" customHeight="1" x14ac:dyDescent="0.2">
      <c r="A30" s="220"/>
      <c r="B30" s="91"/>
      <c r="C30" s="91"/>
      <c r="D30" s="104"/>
      <c r="E30" s="104"/>
      <c r="F30" s="104"/>
      <c r="G30" s="104"/>
      <c r="H30" s="104"/>
      <c r="I30" s="54"/>
    </row>
    <row r="31" spans="1:9" ht="20.100000000000001" customHeight="1" x14ac:dyDescent="0.2">
      <c r="A31" s="220"/>
      <c r="B31" s="91"/>
      <c r="C31" s="91"/>
      <c r="D31" s="104"/>
      <c r="E31" s="104"/>
      <c r="F31" s="104"/>
      <c r="G31" s="104"/>
      <c r="H31" s="104"/>
      <c r="I31" s="54"/>
    </row>
    <row r="32" spans="1:9" ht="20.100000000000001" customHeight="1" x14ac:dyDescent="0.2">
      <c r="A32" s="220"/>
      <c r="B32" s="91"/>
      <c r="C32" s="91"/>
      <c r="D32" s="104"/>
      <c r="E32" s="104"/>
      <c r="F32" s="104"/>
      <c r="G32" s="104"/>
      <c r="H32" s="104"/>
      <c r="I32" s="54"/>
    </row>
    <row r="33" spans="1:9" ht="20.100000000000001" customHeight="1" x14ac:dyDescent="0.2">
      <c r="A33" s="220" t="s">
        <v>51</v>
      </c>
      <c r="B33" s="91"/>
      <c r="C33" s="91"/>
      <c r="D33" s="66">
        <f>SUM(D27:D32)</f>
        <v>0</v>
      </c>
      <c r="E33" s="66">
        <f>SUM(E27:E32)</f>
        <v>0</v>
      </c>
      <c r="F33" s="66">
        <f>SUM(F27:F32)</f>
        <v>0</v>
      </c>
      <c r="G33" s="66">
        <f>SUM(G27:G32)</f>
        <v>0</v>
      </c>
      <c r="H33" s="66">
        <f>SUM(H27:H32)</f>
        <v>0</v>
      </c>
      <c r="I33" s="54"/>
    </row>
    <row r="34" spans="1:9" ht="20.100000000000001" customHeight="1" x14ac:dyDescent="0.2">
      <c r="A34" s="220"/>
      <c r="B34" s="91"/>
      <c r="C34" s="91"/>
      <c r="D34" s="67"/>
      <c r="E34" s="67"/>
      <c r="F34" s="67"/>
      <c r="G34" s="67"/>
      <c r="H34" s="67"/>
      <c r="I34" s="54"/>
    </row>
    <row r="35" spans="1:9" ht="20.100000000000001" customHeight="1" x14ac:dyDescent="0.25">
      <c r="A35" s="223" t="s">
        <v>52</v>
      </c>
      <c r="B35" s="91"/>
      <c r="C35" s="91"/>
      <c r="D35" s="68"/>
      <c r="E35" s="68"/>
      <c r="F35" s="68"/>
      <c r="G35" s="68"/>
      <c r="H35" s="68"/>
      <c r="I35" s="54"/>
    </row>
    <row r="36" spans="1:9" ht="20.100000000000001" customHeight="1" x14ac:dyDescent="0.2">
      <c r="A36" s="220" t="s">
        <v>91</v>
      </c>
      <c r="B36" s="91"/>
      <c r="C36" s="91"/>
      <c r="D36" s="104"/>
      <c r="E36" s="104"/>
      <c r="F36" s="104"/>
      <c r="G36" s="104"/>
      <c r="H36" s="104"/>
      <c r="I36" s="54"/>
    </row>
    <row r="37" spans="1:9" ht="20.100000000000001" customHeight="1" x14ac:dyDescent="0.2">
      <c r="A37" s="226" t="s">
        <v>7</v>
      </c>
      <c r="B37" s="91"/>
      <c r="C37" s="91"/>
      <c r="D37" s="104"/>
      <c r="E37" s="104"/>
      <c r="F37" s="104"/>
      <c r="G37" s="104"/>
      <c r="H37" s="104"/>
      <c r="I37" s="54"/>
    </row>
    <row r="38" spans="1:9" ht="20.100000000000001" customHeight="1" x14ac:dyDescent="0.2">
      <c r="A38" s="226"/>
      <c r="B38" s="91"/>
      <c r="C38" s="91"/>
      <c r="D38" s="104"/>
      <c r="E38" s="104"/>
      <c r="F38" s="104"/>
      <c r="G38" s="104"/>
      <c r="H38" s="104"/>
      <c r="I38" s="54"/>
    </row>
    <row r="39" spans="1:9" ht="20.100000000000001" customHeight="1" x14ac:dyDescent="0.2">
      <c r="A39" s="226"/>
      <c r="B39" s="91"/>
      <c r="C39" s="91"/>
      <c r="D39" s="104"/>
      <c r="E39" s="104"/>
      <c r="F39" s="104"/>
      <c r="G39" s="104"/>
      <c r="H39" s="104"/>
      <c r="I39" s="54"/>
    </row>
    <row r="40" spans="1:9" ht="20.100000000000001" customHeight="1" x14ac:dyDescent="0.2">
      <c r="A40" s="91" t="s">
        <v>53</v>
      </c>
      <c r="B40" s="91"/>
      <c r="C40" s="91"/>
      <c r="D40" s="55">
        <f>SUM(D36:D39)</f>
        <v>0</v>
      </c>
      <c r="E40" s="55">
        <f>SUM(E36:E39)</f>
        <v>0</v>
      </c>
      <c r="F40" s="55">
        <f>SUM(F36:F39)</f>
        <v>0</v>
      </c>
      <c r="G40" s="55">
        <f>SUM(G36:G39)</f>
        <v>0</v>
      </c>
      <c r="H40" s="55">
        <f>SUM(H36:H39)</f>
        <v>0</v>
      </c>
      <c r="I40" s="54"/>
    </row>
    <row r="41" spans="1:9" x14ac:dyDescent="0.2">
      <c r="A41" s="91"/>
      <c r="B41" s="91"/>
      <c r="C41" s="91"/>
      <c r="D41" s="91"/>
    </row>
    <row r="42" spans="1:9" x14ac:dyDescent="0.2">
      <c r="A42" s="91"/>
      <c r="B42" s="91"/>
      <c r="C42" s="91"/>
      <c r="D42" s="91"/>
    </row>
    <row r="43" spans="1:9" x14ac:dyDescent="0.2">
      <c r="A43" s="91"/>
      <c r="B43" s="91"/>
      <c r="C43" s="91"/>
      <c r="D43" s="91"/>
    </row>
  </sheetData>
  <mergeCells count="4">
    <mergeCell ref="A3:H3"/>
    <mergeCell ref="A4:H4"/>
    <mergeCell ref="A5:H5"/>
    <mergeCell ref="E8:H8"/>
  </mergeCells>
  <phoneticPr fontId="0" type="noConversion"/>
  <printOptions gridLinesSet="0"/>
  <pageMargins left="0.4" right="0.4" top="0.33300000000000002" bottom="0.33300000000000002" header="0.5" footer="0.5"/>
  <pageSetup scale="88"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8">
    <pageSetUpPr fitToPage="1"/>
  </sheetPr>
  <dimension ref="A1:L51"/>
  <sheetViews>
    <sheetView showGridLines="0" topLeftCell="A5" zoomScaleNormal="100" workbookViewId="0">
      <selection activeCell="K31" sqref="K31"/>
    </sheetView>
  </sheetViews>
  <sheetFormatPr defaultColWidth="9.77734375" defaultRowHeight="15" x14ac:dyDescent="0.2"/>
  <cols>
    <col min="1" max="2" width="9.77734375" style="10"/>
    <col min="3" max="3" width="11.88671875" style="10" customWidth="1"/>
    <col min="4" max="4" width="15" style="10" customWidth="1"/>
    <col min="5" max="8" width="14.77734375" style="10" customWidth="1"/>
    <col min="9" max="9" width="4.77734375" style="10" customWidth="1"/>
    <col min="10" max="11" width="9.77734375" style="10"/>
    <col min="12" max="12" width="11.44140625" style="10" bestFit="1" customWidth="1"/>
    <col min="13" max="16384" width="9.77734375" style="10"/>
  </cols>
  <sheetData>
    <row r="1" spans="1:9" x14ac:dyDescent="0.2">
      <c r="H1" s="182" t="s">
        <v>116</v>
      </c>
    </row>
    <row r="2" spans="1:9" x14ac:dyDescent="0.2">
      <c r="H2" s="9"/>
    </row>
    <row r="3" spans="1:9" ht="18" x14ac:dyDescent="0.25">
      <c r="A3" s="355" t="s">
        <v>0</v>
      </c>
      <c r="B3" s="355"/>
      <c r="C3" s="355"/>
      <c r="D3" s="355"/>
      <c r="E3" s="355"/>
      <c r="F3" s="355"/>
      <c r="G3" s="355"/>
      <c r="H3" s="355"/>
    </row>
    <row r="4" spans="1:9" ht="18" x14ac:dyDescent="0.25">
      <c r="A4" s="355" t="s">
        <v>156</v>
      </c>
      <c r="B4" s="355"/>
      <c r="C4" s="355"/>
      <c r="D4" s="355"/>
      <c r="E4" s="355"/>
      <c r="F4" s="355"/>
      <c r="G4" s="355"/>
      <c r="H4" s="355"/>
    </row>
    <row r="5" spans="1:9" ht="18" x14ac:dyDescent="0.25">
      <c r="A5" s="355" t="s">
        <v>158</v>
      </c>
      <c r="B5" s="355"/>
      <c r="C5" s="355"/>
      <c r="D5" s="355"/>
      <c r="E5" s="355"/>
      <c r="F5" s="355"/>
      <c r="G5" s="355"/>
      <c r="H5" s="355"/>
    </row>
    <row r="6" spans="1:9" ht="18" x14ac:dyDescent="0.25">
      <c r="A6" s="49"/>
      <c r="B6" s="49"/>
      <c r="C6" s="49"/>
      <c r="D6" s="49"/>
      <c r="E6" s="49"/>
      <c r="F6" s="49"/>
      <c r="G6" s="49"/>
      <c r="H6" s="49"/>
    </row>
    <row r="7" spans="1:9" x14ac:dyDescent="0.2">
      <c r="C7" s="9"/>
      <c r="D7" s="9"/>
    </row>
    <row r="8" spans="1:9" x14ac:dyDescent="0.2">
      <c r="A8" s="91"/>
      <c r="B8" s="91"/>
      <c r="C8" s="91"/>
      <c r="D8" s="339" t="s">
        <v>695</v>
      </c>
      <c r="E8" s="356" t="s">
        <v>696</v>
      </c>
      <c r="F8" s="357"/>
      <c r="G8" s="357"/>
      <c r="H8" s="358"/>
    </row>
    <row r="9" spans="1:9" x14ac:dyDescent="0.2">
      <c r="A9" s="91"/>
      <c r="B9" s="91"/>
      <c r="C9" s="91"/>
      <c r="D9" s="2" t="s">
        <v>28</v>
      </c>
      <c r="E9" s="2" t="s">
        <v>28</v>
      </c>
      <c r="F9" s="2" t="s">
        <v>29</v>
      </c>
      <c r="G9" s="59"/>
      <c r="H9" s="59" t="s">
        <v>41</v>
      </c>
      <c r="I9" s="28"/>
    </row>
    <row r="10" spans="1:9" x14ac:dyDescent="0.2">
      <c r="A10" s="91"/>
      <c r="B10" s="91"/>
      <c r="C10" s="91"/>
      <c r="D10" s="5" t="s">
        <v>42</v>
      </c>
      <c r="E10" s="5" t="s">
        <v>42</v>
      </c>
      <c r="F10" s="60" t="s">
        <v>42</v>
      </c>
      <c r="G10" s="60" t="s">
        <v>43</v>
      </c>
      <c r="H10" s="60" t="s">
        <v>44</v>
      </c>
      <c r="I10" s="28"/>
    </row>
    <row r="11" spans="1:9" x14ac:dyDescent="0.2">
      <c r="A11" s="91"/>
      <c r="B11" s="91"/>
      <c r="C11" s="91"/>
      <c r="D11" s="60">
        <f>+E11-1</f>
        <v>2024</v>
      </c>
      <c r="E11" s="60">
        <f>+F11-1</f>
        <v>2025</v>
      </c>
      <c r="F11" s="60">
        <f>+G11-1</f>
        <v>2026</v>
      </c>
      <c r="G11" s="60">
        <f>+H11</f>
        <v>2027</v>
      </c>
      <c r="H11" s="60">
        <f>+'GWKS 4'!H11</f>
        <v>2027</v>
      </c>
      <c r="I11" s="28"/>
    </row>
    <row r="12" spans="1:9" ht="20.100000000000001" customHeight="1" x14ac:dyDescent="0.25">
      <c r="A12" s="223" t="s">
        <v>54</v>
      </c>
      <c r="B12" s="91"/>
      <c r="C12" s="91"/>
      <c r="D12" s="61"/>
      <c r="E12" s="61"/>
      <c r="F12" s="61"/>
      <c r="G12" s="62"/>
      <c r="H12" s="63"/>
    </row>
    <row r="13" spans="1:9" ht="20.100000000000001" customHeight="1" x14ac:dyDescent="0.2">
      <c r="A13" s="220" t="s">
        <v>210</v>
      </c>
      <c r="B13" s="91"/>
      <c r="C13" s="91"/>
      <c r="D13" s="105"/>
      <c r="E13" s="105"/>
      <c r="F13" s="105"/>
      <c r="G13" s="106"/>
      <c r="H13" s="107"/>
      <c r="I13" s="54"/>
    </row>
    <row r="14" spans="1:9" ht="20.100000000000001" customHeight="1" x14ac:dyDescent="0.2">
      <c r="A14" s="220" t="s">
        <v>80</v>
      </c>
      <c r="B14" s="91"/>
      <c r="C14" s="91"/>
      <c r="D14" s="105"/>
      <c r="E14" s="105"/>
      <c r="F14" s="105"/>
      <c r="G14" s="106"/>
      <c r="H14" s="107"/>
      <c r="I14" s="54"/>
    </row>
    <row r="15" spans="1:9" ht="20.100000000000001" customHeight="1" x14ac:dyDescent="0.2">
      <c r="A15" s="220"/>
      <c r="B15" s="91"/>
      <c r="C15" s="91"/>
      <c r="D15" s="105"/>
      <c r="E15" s="105"/>
      <c r="F15" s="105"/>
      <c r="G15" s="106"/>
      <c r="H15" s="107"/>
      <c r="I15" s="54"/>
    </row>
    <row r="16" spans="1:9" ht="20.100000000000001" customHeight="1" x14ac:dyDescent="0.2">
      <c r="A16" s="220" t="s">
        <v>55</v>
      </c>
      <c r="B16" s="91"/>
      <c r="C16" s="91"/>
      <c r="D16" s="66">
        <f>SUM(D13:D15)</f>
        <v>0</v>
      </c>
      <c r="E16" s="66">
        <f>SUM(E13:E15)</f>
        <v>0</v>
      </c>
      <c r="F16" s="66">
        <f>SUM(F13:F15)</f>
        <v>0</v>
      </c>
      <c r="G16" s="66">
        <f>SUM(G13:G15)</f>
        <v>0</v>
      </c>
      <c r="H16" s="66">
        <f>SUM(H13:H15)</f>
        <v>0</v>
      </c>
      <c r="I16" s="54"/>
    </row>
    <row r="17" spans="1:9" ht="20.100000000000001" customHeight="1" x14ac:dyDescent="0.2">
      <c r="A17" s="220"/>
      <c r="B17" s="91"/>
      <c r="C17" s="91"/>
      <c r="D17" s="67"/>
      <c r="E17" s="67"/>
      <c r="F17" s="67"/>
      <c r="G17" s="67"/>
      <c r="H17" s="67"/>
      <c r="I17" s="54"/>
    </row>
    <row r="18" spans="1:9" ht="20.100000000000001" customHeight="1" x14ac:dyDescent="0.25">
      <c r="A18" s="223" t="s">
        <v>111</v>
      </c>
      <c r="B18" s="91"/>
      <c r="C18" s="91"/>
      <c r="D18" s="69"/>
      <c r="E18" s="69"/>
      <c r="F18" s="69"/>
      <c r="G18" s="69"/>
      <c r="H18" s="69"/>
      <c r="I18" s="54"/>
    </row>
    <row r="19" spans="1:9" ht="20.100000000000001" customHeight="1" x14ac:dyDescent="0.2">
      <c r="A19" s="220" t="s">
        <v>166</v>
      </c>
      <c r="B19" s="91"/>
      <c r="C19" s="91"/>
      <c r="D19" s="108"/>
      <c r="E19" s="108"/>
      <c r="F19" s="108"/>
      <c r="G19" s="108"/>
      <c r="H19" s="108"/>
      <c r="I19" s="54"/>
    </row>
    <row r="20" spans="1:9" ht="20.100000000000001" customHeight="1" x14ac:dyDescent="0.2">
      <c r="A20" s="220" t="s">
        <v>211</v>
      </c>
      <c r="B20" s="91"/>
      <c r="C20" s="91"/>
      <c r="D20" s="108"/>
      <c r="E20" s="108"/>
      <c r="F20" s="108"/>
      <c r="G20" s="108"/>
      <c r="H20" s="108"/>
      <c r="I20" s="54"/>
    </row>
    <row r="21" spans="1:9" ht="20.100000000000001" customHeight="1" x14ac:dyDescent="0.2">
      <c r="A21" s="220" t="s">
        <v>212</v>
      </c>
      <c r="B21" s="91"/>
      <c r="C21" s="91"/>
      <c r="D21" s="108"/>
      <c r="E21" s="108"/>
      <c r="F21" s="108"/>
      <c r="G21" s="108"/>
      <c r="H21" s="108"/>
      <c r="I21" s="54"/>
    </row>
    <row r="22" spans="1:9" ht="20.100000000000001" customHeight="1" x14ac:dyDescent="0.2">
      <c r="A22" s="220" t="s">
        <v>213</v>
      </c>
      <c r="B22" s="91"/>
      <c r="C22" s="91"/>
      <c r="D22" s="108"/>
      <c r="E22" s="108"/>
      <c r="F22" s="108"/>
      <c r="G22" s="108"/>
      <c r="H22" s="108"/>
      <c r="I22" s="54"/>
    </row>
    <row r="23" spans="1:9" ht="20.100000000000001" customHeight="1" x14ac:dyDescent="0.2">
      <c r="A23" s="220"/>
      <c r="B23" s="91"/>
      <c r="C23" s="91"/>
      <c r="D23" s="108"/>
      <c r="E23" s="108"/>
      <c r="F23" s="108"/>
      <c r="G23" s="108"/>
      <c r="H23" s="108"/>
      <c r="I23" s="54"/>
    </row>
    <row r="24" spans="1:9" ht="20.100000000000001" customHeight="1" x14ac:dyDescent="0.2">
      <c r="A24" s="220"/>
      <c r="B24" s="91"/>
      <c r="C24" s="91"/>
      <c r="D24" s="108"/>
      <c r="E24" s="108"/>
      <c r="F24" s="108"/>
      <c r="G24" s="108"/>
      <c r="H24" s="108"/>
      <c r="I24" s="54"/>
    </row>
    <row r="25" spans="1:9" ht="20.100000000000001" customHeight="1" x14ac:dyDescent="0.2">
      <c r="A25" s="220" t="s">
        <v>112</v>
      </c>
      <c r="B25" s="91"/>
      <c r="C25" s="91"/>
      <c r="D25" s="66">
        <f>SUM(D19:D24)</f>
        <v>0</v>
      </c>
      <c r="E25" s="66">
        <f>SUM(E19:E24)</f>
        <v>0</v>
      </c>
      <c r="F25" s="66">
        <f t="shared" ref="F25:G25" si="0">SUM(F19:F24)</f>
        <v>0</v>
      </c>
      <c r="G25" s="66">
        <f t="shared" si="0"/>
        <v>0</v>
      </c>
      <c r="H25" s="66">
        <f>SUM(H19:H24)</f>
        <v>0</v>
      </c>
      <c r="I25" s="54"/>
    </row>
    <row r="26" spans="1:9" ht="20.100000000000001" customHeight="1" x14ac:dyDescent="0.2">
      <c r="A26" s="220"/>
      <c r="B26" s="91"/>
      <c r="C26" s="91"/>
      <c r="D26" s="67"/>
      <c r="E26" s="67"/>
      <c r="F26" s="67"/>
      <c r="G26" s="67"/>
      <c r="H26" s="67"/>
      <c r="I26" s="54"/>
    </row>
    <row r="27" spans="1:9" ht="20.100000000000001" customHeight="1" x14ac:dyDescent="0.25">
      <c r="A27" s="225" t="s">
        <v>113</v>
      </c>
      <c r="B27" s="91"/>
      <c r="C27" s="91"/>
      <c r="D27" s="70"/>
      <c r="E27" s="70"/>
      <c r="F27" s="70"/>
      <c r="G27" s="70"/>
      <c r="H27" s="70"/>
      <c r="I27" s="54"/>
    </row>
    <row r="28" spans="1:9" ht="20.100000000000001" customHeight="1" x14ac:dyDescent="0.2">
      <c r="A28" s="91" t="s">
        <v>168</v>
      </c>
      <c r="B28" s="91"/>
      <c r="C28" s="91"/>
      <c r="D28" s="109"/>
      <c r="E28" s="109"/>
      <c r="F28" s="109"/>
      <c r="G28" s="109"/>
      <c r="H28" s="109"/>
      <c r="I28" s="54"/>
    </row>
    <row r="29" spans="1:9" ht="20.100000000000001" customHeight="1" x14ac:dyDescent="0.2">
      <c r="A29" s="220"/>
      <c r="B29" s="91"/>
      <c r="C29" s="91"/>
      <c r="D29" s="109"/>
      <c r="E29" s="109"/>
      <c r="F29" s="109"/>
      <c r="G29" s="109"/>
      <c r="H29" s="109"/>
      <c r="I29" s="54"/>
    </row>
    <row r="30" spans="1:9" ht="20.100000000000001" customHeight="1" x14ac:dyDescent="0.2">
      <c r="A30" s="220"/>
      <c r="B30" s="91"/>
      <c r="C30" s="91"/>
      <c r="D30" s="109"/>
      <c r="E30" s="109"/>
      <c r="F30" s="109"/>
      <c r="G30" s="109"/>
      <c r="H30" s="109"/>
      <c r="I30" s="54"/>
    </row>
    <row r="31" spans="1:9" ht="20.100000000000001" customHeight="1" x14ac:dyDescent="0.2">
      <c r="A31" s="226" t="s">
        <v>114</v>
      </c>
      <c r="B31" s="91"/>
      <c r="C31" s="91"/>
      <c r="D31" s="66">
        <f>SUM(D28:D30)</f>
        <v>0</v>
      </c>
      <c r="E31" s="66">
        <f>SUM(E28:E30)</f>
        <v>0</v>
      </c>
      <c r="F31" s="66">
        <f>SUM(F28:F30)</f>
        <v>0</v>
      </c>
      <c r="G31" s="66">
        <f>SUM(G28:G30)</f>
        <v>0</v>
      </c>
      <c r="H31" s="66">
        <f>SUM(H28:H30)</f>
        <v>0</v>
      </c>
      <c r="I31" s="54"/>
    </row>
    <row r="32" spans="1:9" ht="20.100000000000001" customHeight="1" x14ac:dyDescent="0.2">
      <c r="A32" s="226"/>
      <c r="B32" s="91"/>
      <c r="C32" s="91"/>
      <c r="D32" s="70"/>
      <c r="E32" s="70"/>
      <c r="F32" s="70"/>
      <c r="G32" s="70"/>
      <c r="H32" s="70"/>
      <c r="I32" s="54"/>
    </row>
    <row r="33" spans="1:12" ht="20.100000000000001" customHeight="1" x14ac:dyDescent="0.25">
      <c r="A33" s="223" t="s">
        <v>56</v>
      </c>
      <c r="B33" s="91"/>
      <c r="C33" s="91"/>
      <c r="D33" s="67"/>
      <c r="E33" s="67"/>
      <c r="F33" s="67"/>
      <c r="G33" s="67"/>
      <c r="H33" s="67"/>
      <c r="I33" s="54"/>
    </row>
    <row r="34" spans="1:12" ht="20.100000000000001" customHeight="1" x14ac:dyDescent="0.2">
      <c r="A34" s="220" t="s">
        <v>56</v>
      </c>
      <c r="B34" s="91"/>
      <c r="C34" s="91"/>
      <c r="D34" s="109"/>
      <c r="E34" s="109"/>
      <c r="F34" s="109"/>
      <c r="G34" s="109"/>
      <c r="H34" s="109"/>
      <c r="I34" s="54"/>
    </row>
    <row r="35" spans="1:12" ht="20.100000000000001" customHeight="1" x14ac:dyDescent="0.2">
      <c r="A35" s="220" t="s">
        <v>178</v>
      </c>
      <c r="B35" s="91"/>
      <c r="C35" s="91"/>
      <c r="D35" s="108"/>
      <c r="E35" s="108"/>
      <c r="F35" s="108"/>
      <c r="G35" s="108"/>
      <c r="H35" s="108"/>
      <c r="I35" s="54"/>
    </row>
    <row r="36" spans="1:12" ht="20.100000000000001" customHeight="1" x14ac:dyDescent="0.2">
      <c r="A36" s="220"/>
      <c r="B36" s="91"/>
      <c r="C36" s="91"/>
      <c r="D36" s="108"/>
      <c r="E36" s="108"/>
      <c r="F36" s="108"/>
      <c r="G36" s="108"/>
      <c r="H36" s="108"/>
      <c r="I36" s="54"/>
    </row>
    <row r="37" spans="1:12" ht="20.100000000000001" customHeight="1" x14ac:dyDescent="0.2">
      <c r="A37" s="220"/>
      <c r="B37" s="91"/>
      <c r="C37" s="91"/>
      <c r="D37" s="108"/>
      <c r="E37" s="108"/>
      <c r="F37" s="108"/>
      <c r="G37" s="108"/>
      <c r="H37" s="108"/>
      <c r="I37" s="54"/>
    </row>
    <row r="38" spans="1:12" ht="20.100000000000001" customHeight="1" x14ac:dyDescent="0.2">
      <c r="A38" s="220"/>
      <c r="B38" s="91"/>
      <c r="C38" s="91"/>
      <c r="D38" s="108"/>
      <c r="E38" s="108"/>
      <c r="F38" s="108"/>
      <c r="G38" s="108"/>
      <c r="H38" s="108"/>
      <c r="I38" s="54"/>
    </row>
    <row r="39" spans="1:12" ht="20.100000000000001" customHeight="1" x14ac:dyDescent="0.2">
      <c r="A39" s="220" t="s">
        <v>57</v>
      </c>
      <c r="B39" s="91"/>
      <c r="C39" s="91"/>
      <c r="D39" s="66">
        <f>SUM(D34:D38)</f>
        <v>0</v>
      </c>
      <c r="E39" s="66">
        <f>SUM(E34:E38)</f>
        <v>0</v>
      </c>
      <c r="F39" s="66">
        <f>SUM(F34:F38)</f>
        <v>0</v>
      </c>
      <c r="G39" s="66">
        <f>SUM(G34:G38)</f>
        <v>0</v>
      </c>
      <c r="H39" s="66">
        <f>SUM(H34:H38)</f>
        <v>0</v>
      </c>
      <c r="I39" s="54"/>
      <c r="L39" s="13"/>
    </row>
    <row r="40" spans="1:12" ht="20.100000000000001" customHeight="1" x14ac:dyDescent="0.25">
      <c r="A40" s="224" t="s">
        <v>99</v>
      </c>
      <c r="B40" s="224"/>
      <c r="C40" s="91"/>
      <c r="D40" s="71">
        <f>SUM('GWKS 3'!D48+'GWKS 4'!D24+'GWKS 4'!D33+'GWKS 4'!D40+'GWKS 5'!D16+ 'GWKS 5'!D25+D31+'GWKS 5'!D39)</f>
        <v>0</v>
      </c>
      <c r="E40" s="71">
        <f>SUM('GWKS 3'!E48+'GWKS 4'!E24+'GWKS 4'!E33+'GWKS 4'!E40+'GWKS 5'!E16+ 'GWKS 5'!E25+E31+'GWKS 5'!E39)</f>
        <v>0</v>
      </c>
      <c r="F40" s="71">
        <f>SUM('GWKS 3'!F48+'GWKS 4'!F24+'GWKS 4'!F33+'GWKS 4'!F40+'GWKS 5'!F16+ 'GWKS 5'!F25+F31+'GWKS 5'!F39)</f>
        <v>0</v>
      </c>
      <c r="G40" s="71">
        <f>SUM('GWKS 3'!G48+'GWKS 4'!G24+'GWKS 4'!G33+'GWKS 4'!G40+'GWKS 5'!G16+ 'GWKS 5'!G25+G31+'GWKS 5'!G39)</f>
        <v>0</v>
      </c>
      <c r="H40" s="71">
        <f>SUM('GWKS 3'!H48+'GWKS 4'!H24+'GWKS 4'!H33+'GWKS 4'!H40+'GWKS 5'!H16+ 'GWKS 5'!H25+H31+'GWKS 5'!H39)</f>
        <v>0</v>
      </c>
      <c r="I40" s="54"/>
    </row>
    <row r="41" spans="1:12" ht="20.100000000000001" customHeight="1" x14ac:dyDescent="0.25">
      <c r="A41" s="223" t="s">
        <v>58</v>
      </c>
      <c r="B41" s="91"/>
      <c r="C41" s="91"/>
      <c r="D41" s="66">
        <f>+'GWKS 2'!D48-'GWKS 5'!D40</f>
        <v>0</v>
      </c>
      <c r="E41" s="66">
        <f>+'GWKS 2'!E48-'GWKS 5'!E40</f>
        <v>0</v>
      </c>
      <c r="F41" s="66">
        <f>+'GWKS 2'!F48-'GWKS 5'!F40</f>
        <v>0</v>
      </c>
      <c r="G41" s="66">
        <f>+'GWKS 2'!G48-'GWKS 5'!G40</f>
        <v>0</v>
      </c>
      <c r="H41" s="66">
        <f>+'GWKS 2'!G48-'GWKS 5'!H40</f>
        <v>0</v>
      </c>
      <c r="I41" s="54"/>
    </row>
    <row r="42" spans="1:12" ht="20.100000000000001" customHeight="1" x14ac:dyDescent="0.25">
      <c r="A42" s="223" t="s">
        <v>59</v>
      </c>
      <c r="B42" s="91"/>
      <c r="C42" s="91"/>
      <c r="D42" s="123"/>
      <c r="E42" s="123">
        <f>D45</f>
        <v>0</v>
      </c>
      <c r="F42" s="55">
        <f>+E45</f>
        <v>0</v>
      </c>
      <c r="G42" s="55">
        <f>+F45</f>
        <v>0</v>
      </c>
      <c r="H42" s="55">
        <f>+F45</f>
        <v>0</v>
      </c>
      <c r="I42" s="54"/>
    </row>
    <row r="43" spans="1:12" ht="20.100000000000001" customHeight="1" x14ac:dyDescent="0.25">
      <c r="A43" s="223" t="s">
        <v>60</v>
      </c>
      <c r="B43" s="91"/>
      <c r="C43" s="91"/>
      <c r="D43" s="124"/>
      <c r="E43" s="124"/>
      <c r="F43" s="124"/>
      <c r="G43" s="124"/>
      <c r="H43" s="124"/>
      <c r="I43" s="54"/>
    </row>
    <row r="44" spans="1:12" ht="20.100000000000001" customHeight="1" x14ac:dyDescent="0.25">
      <c r="A44" s="223" t="s">
        <v>61</v>
      </c>
      <c r="B44" s="91"/>
      <c r="C44" s="91"/>
      <c r="D44" s="104"/>
      <c r="E44" s="104"/>
      <c r="F44" s="104"/>
      <c r="G44" s="104"/>
      <c r="H44" s="104"/>
      <c r="I44" s="54"/>
    </row>
    <row r="45" spans="1:12" ht="20.100000000000001" customHeight="1" thickBot="1" x14ac:dyDescent="0.3">
      <c r="A45" s="223" t="s">
        <v>62</v>
      </c>
      <c r="B45" s="91"/>
      <c r="C45" s="91"/>
      <c r="D45" s="72">
        <f>SUM(D41+D42+D43-D44)</f>
        <v>0</v>
      </c>
      <c r="E45" s="72">
        <f>SUM(E41+E42+E43-E44)</f>
        <v>0</v>
      </c>
      <c r="F45" s="72">
        <f>F41+F42+F43-F44</f>
        <v>0</v>
      </c>
      <c r="G45" s="72">
        <f>G41+G42+G43-G44</f>
        <v>0</v>
      </c>
      <c r="H45" s="72">
        <f>H41+H42+H43-H44</f>
        <v>0</v>
      </c>
      <c r="I45" s="54"/>
    </row>
    <row r="46" spans="1:12" ht="20.100000000000001" customHeight="1" x14ac:dyDescent="0.2">
      <c r="A46" s="9"/>
      <c r="E46" s="13"/>
      <c r="F46" s="13"/>
      <c r="G46" s="13"/>
      <c r="H46" s="13"/>
      <c r="I46" s="73"/>
    </row>
    <row r="47" spans="1:12" ht="20.100000000000001" customHeight="1" x14ac:dyDescent="0.2">
      <c r="A47" s="9"/>
      <c r="E47" s="13"/>
      <c r="F47" s="13"/>
      <c r="G47" s="13"/>
      <c r="H47" s="13"/>
      <c r="I47" s="73"/>
    </row>
    <row r="48" spans="1:12" ht="20.100000000000001" customHeight="1" x14ac:dyDescent="0.2">
      <c r="A48" s="17"/>
      <c r="E48" s="13"/>
      <c r="F48" s="13"/>
      <c r="G48" s="13"/>
      <c r="H48" s="13"/>
      <c r="I48" s="73"/>
    </row>
    <row r="49" spans="1:9" ht="20.100000000000001" customHeight="1" x14ac:dyDescent="0.2">
      <c r="A49" s="17"/>
      <c r="E49" s="13"/>
      <c r="F49" s="13"/>
      <c r="G49" s="13"/>
      <c r="H49" s="13"/>
      <c r="I49" s="73"/>
    </row>
    <row r="50" spans="1:9" ht="20.100000000000001" customHeight="1" x14ac:dyDescent="0.2">
      <c r="A50" s="17"/>
      <c r="E50" s="13"/>
      <c r="F50" s="13"/>
      <c r="G50" s="13"/>
      <c r="H50" s="13"/>
      <c r="I50" s="73"/>
    </row>
    <row r="51" spans="1:9" ht="20.100000000000001" customHeight="1" x14ac:dyDescent="0.2">
      <c r="E51" s="13"/>
      <c r="F51" s="13"/>
      <c r="G51" s="13"/>
      <c r="H51" s="13"/>
      <c r="I51" s="73"/>
    </row>
  </sheetData>
  <mergeCells count="4">
    <mergeCell ref="A3:H3"/>
    <mergeCell ref="A4:H4"/>
    <mergeCell ref="A5:H5"/>
    <mergeCell ref="E8:H8"/>
  </mergeCells>
  <phoneticPr fontId="0" type="noConversion"/>
  <printOptions gridLinesSet="0"/>
  <pageMargins left="0.4" right="0.4" top="0.33300000000000002" bottom="0.33300000000000002" header="0.5" footer="0.5"/>
  <pageSetup scale="72"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AEAA-8BCC-46E5-8DB8-EA2B3D11F9C6}">
  <sheetPr>
    <pageSetUpPr fitToPage="1"/>
  </sheetPr>
  <dimension ref="A1:P67"/>
  <sheetViews>
    <sheetView showGridLines="0" zoomScaleNormal="100"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254</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 WKS'!H56</f>
        <v>0</v>
      </c>
      <c r="H9" s="14"/>
      <c r="I9" s="14"/>
    </row>
    <row r="10" spans="1:16" x14ac:dyDescent="0.2">
      <c r="B10" s="9" t="s">
        <v>153</v>
      </c>
      <c r="G10" s="22">
        <f>+'SR 1 WKS'!H60</f>
        <v>0</v>
      </c>
      <c r="H10" s="14"/>
      <c r="I10" s="14"/>
      <c r="N10" s="10" t="s">
        <v>109</v>
      </c>
      <c r="P10" s="45">
        <f>+'SR 1 WKS'!F56</f>
        <v>0</v>
      </c>
    </row>
    <row r="11" spans="1:16" ht="15.75" thickBot="1" x14ac:dyDescent="0.25">
      <c r="B11" s="9" t="s">
        <v>10</v>
      </c>
      <c r="G11" s="22"/>
      <c r="H11" s="14"/>
      <c r="I11" s="21">
        <f>G9+G10</f>
        <v>0</v>
      </c>
      <c r="N11" s="10" t="s">
        <v>326</v>
      </c>
      <c r="P11" s="46">
        <f>+'SR 1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 WKS'!H56</f>
        <v>0</v>
      </c>
    </row>
    <row r="17" spans="1:16" x14ac:dyDescent="0.2">
      <c r="A17" s="9">
        <v>4</v>
      </c>
      <c r="B17" s="9" t="s">
        <v>115</v>
      </c>
      <c r="F17" s="9" t="str">
        <f>(+TOC!D2-1) &amp; " (Note 2)"</f>
        <v>2026 (Note 2)</v>
      </c>
      <c r="I17" s="172">
        <f>+'SR 1 WKS'!F61</f>
        <v>0</v>
      </c>
      <c r="N17" s="10" t="s">
        <v>325</v>
      </c>
      <c r="P17" s="80">
        <f>+'SR 1 WKS'!H60</f>
        <v>0</v>
      </c>
    </row>
    <row r="18" spans="1:16" x14ac:dyDescent="0.2">
      <c r="A18" s="9" t="s">
        <v>16</v>
      </c>
      <c r="B18" s="9" t="s">
        <v>154</v>
      </c>
      <c r="G18" s="20">
        <f>+'SR 1 WKS'!H27</f>
        <v>0</v>
      </c>
      <c r="I18" s="1"/>
      <c r="N18" s="10" t="s">
        <v>99</v>
      </c>
      <c r="P18" s="79">
        <f>SUM(P16:P17)</f>
        <v>0</v>
      </c>
    </row>
    <row r="19" spans="1:16" x14ac:dyDescent="0.2">
      <c r="B19" s="9" t="s">
        <v>155</v>
      </c>
      <c r="G19" s="19">
        <f>+'SR 1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c r="N28" s="399" t="s">
        <v>327</v>
      </c>
      <c r="O28" s="399"/>
      <c r="P28" s="399"/>
    </row>
    <row r="29" spans="1:16" ht="17.25" thickTop="1" thickBot="1" x14ac:dyDescent="0.3">
      <c r="I29" s="12"/>
      <c r="O29" s="78">
        <f>+Summary!A5</f>
        <v>2027</v>
      </c>
      <c r="P29" s="14">
        <f>+I12</f>
        <v>0</v>
      </c>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7">
    <mergeCell ref="A53:J66"/>
    <mergeCell ref="A34:I36"/>
    <mergeCell ref="N8:P8"/>
    <mergeCell ref="A32:I32"/>
    <mergeCell ref="A40:J44"/>
    <mergeCell ref="A46:J52"/>
    <mergeCell ref="N28:P28"/>
  </mergeCells>
  <conditionalFormatting sqref="K12 K27">
    <cfRule type="containsText" dxfId="228" priority="6" operator="containsText" text="Too High">
      <formula>NOT(ISERROR(SEARCH("Too High",K12)))</formula>
    </cfRule>
  </conditionalFormatting>
  <conditionalFormatting sqref="K12">
    <cfRule type="containsText" dxfId="227" priority="7" operator="containsText" text="Within Limitations">
      <formula>NOT(ISERROR(SEARCH("Within Limitations",K12)))</formula>
    </cfRule>
  </conditionalFormatting>
  <conditionalFormatting sqref="K27">
    <cfRule type="containsText" dxfId="226" priority="8" operator="containsText" text="Within Limitations">
      <formula>NOT(ISERROR(SEARCH("Within Limitations",K27)))</formula>
    </cfRule>
  </conditionalFormatting>
  <conditionalFormatting sqref="K30">
    <cfRule type="containsText" dxfId="225" priority="3" operator="containsText" text="Too High">
      <formula>NOT(ISERROR(SEARCH("Too High",K30)))</formula>
    </cfRule>
    <cfRule type="containsText" dxfId="224" priority="4" operator="containsText" text="Within Limitations">
      <formula>NOT(ISERROR(SEARCH("Within Limitations",K30)))</formula>
    </cfRule>
  </conditionalFormatting>
  <conditionalFormatting sqref="P14">
    <cfRule type="expression" dxfId="223" priority="1">
      <formula>"$P$14&gt;(.75*$P$12)"</formula>
    </cfRule>
  </conditionalFormatting>
  <conditionalFormatting sqref="P20">
    <cfRule type="expression" dxfId="222" priority="2">
      <formula>"$P$14&gt;(.75*$P$12)"</formula>
    </cfRule>
  </conditionalFormatting>
  <pageMargins left="0.7" right="0.7" top="0.75" bottom="0.75" header="0.3" footer="0.3"/>
  <pageSetup scale="62"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88966-A244-4CD0-9294-4A200DAA5184}">
  <sheetPr>
    <pageSetUpPr fitToPage="1"/>
  </sheetPr>
  <dimension ref="A1:I62"/>
  <sheetViews>
    <sheetView topLeftCell="A4" zoomScale="85" zoomScaleNormal="85" workbookViewId="0">
      <selection activeCell="O34" sqref="O34"/>
    </sheetView>
  </sheetViews>
  <sheetFormatPr defaultColWidth="9.77734375" defaultRowHeight="15" x14ac:dyDescent="0.2"/>
  <cols>
    <col min="1" max="2" width="9.77734375" style="10"/>
    <col min="3" max="3" width="13.5546875" style="10" customWidth="1"/>
    <col min="4" max="4" width="14.4414062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1'!E2</f>
        <v>SR Example Fund 1</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1'!E3</f>
        <v>Fund XXX</v>
      </c>
      <c r="B6" s="399"/>
      <c r="C6" s="399"/>
      <c r="D6" s="399"/>
      <c r="E6" s="399"/>
      <c r="F6" s="399"/>
      <c r="G6" s="399"/>
      <c r="H6" s="399"/>
    </row>
    <row r="7" spans="1:9" ht="15" customHeight="1" x14ac:dyDescent="0.2">
      <c r="C7" s="9"/>
      <c r="D7" s="9"/>
    </row>
    <row r="8" spans="1:9" ht="15" customHeight="1" x14ac:dyDescent="0.2">
      <c r="A8" s="91"/>
      <c r="B8" s="91"/>
      <c r="C8" s="91"/>
      <c r="D8" s="340" t="s">
        <v>695</v>
      </c>
      <c r="E8" s="356" t="s">
        <v>696</v>
      </c>
      <c r="F8" s="357"/>
      <c r="G8" s="357"/>
      <c r="H8" s="358"/>
    </row>
    <row r="9" spans="1:9" ht="15" customHeight="1" x14ac:dyDescent="0.2">
      <c r="A9" s="91"/>
      <c r="B9" s="91"/>
      <c r="C9" s="91"/>
      <c r="D9" s="5" t="s">
        <v>28</v>
      </c>
      <c r="E9" s="5" t="s">
        <v>28</v>
      </c>
      <c r="F9" s="5" t="s">
        <v>29</v>
      </c>
      <c r="G9" s="60" t="s">
        <v>29</v>
      </c>
      <c r="H9" s="217"/>
      <c r="I9" s="28"/>
    </row>
    <row r="10" spans="1:9" ht="15" customHeight="1" x14ac:dyDescent="0.2">
      <c r="A10" s="91"/>
      <c r="B10" s="91"/>
      <c r="C10" s="91"/>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220"/>
      <c r="B22" s="91"/>
      <c r="C22" s="91"/>
      <c r="D22" s="123">
        <v>0</v>
      </c>
      <c r="E22" s="123">
        <v>0</v>
      </c>
      <c r="F22" s="123">
        <v>0</v>
      </c>
      <c r="G22" s="113"/>
      <c r="H22" s="111">
        <v>0</v>
      </c>
      <c r="I22" s="34"/>
    </row>
    <row r="23" spans="1:9" ht="21" customHeight="1" x14ac:dyDescent="0.2">
      <c r="A23" s="220"/>
      <c r="B23" s="91"/>
      <c r="C23" s="91"/>
      <c r="D23" s="123">
        <v>0</v>
      </c>
      <c r="E23" s="123">
        <v>0</v>
      </c>
      <c r="F23" s="123">
        <v>0</v>
      </c>
      <c r="G23" s="113"/>
      <c r="H23" s="111">
        <v>0</v>
      </c>
      <c r="I23" s="34"/>
    </row>
    <row r="24" spans="1:9" ht="21" customHeight="1" x14ac:dyDescent="0.2">
      <c r="A24" s="220"/>
      <c r="B24" s="91"/>
      <c r="C24" s="91"/>
      <c r="D24" s="123">
        <v>0</v>
      </c>
      <c r="E24" s="123">
        <v>0</v>
      </c>
      <c r="F24" s="123">
        <v>0</v>
      </c>
      <c r="G24" s="113"/>
      <c r="H24" s="111">
        <v>0</v>
      </c>
      <c r="I24" s="34"/>
    </row>
    <row r="25" spans="1:9" ht="21" customHeight="1" x14ac:dyDescent="0.2">
      <c r="A25" s="220"/>
      <c r="B25" s="91"/>
      <c r="C25" s="91"/>
      <c r="D25" s="123">
        <v>0</v>
      </c>
      <c r="E25" s="123">
        <v>0</v>
      </c>
      <c r="F25" s="123">
        <v>0</v>
      </c>
      <c r="G25" s="113"/>
      <c r="H25" s="111">
        <v>0</v>
      </c>
      <c r="I25" s="34"/>
    </row>
    <row r="26" spans="1:9" ht="20.25" customHeight="1" x14ac:dyDescent="0.2">
      <c r="A26" s="220"/>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220"/>
      <c r="B51" s="91"/>
      <c r="C51" s="91"/>
      <c r="D51" s="111">
        <v>0</v>
      </c>
      <c r="E51" s="111">
        <v>0</v>
      </c>
      <c r="F51" s="111">
        <v>0</v>
      </c>
      <c r="G51" s="112">
        <v>0</v>
      </c>
      <c r="H51" s="111">
        <v>0</v>
      </c>
      <c r="I51" s="28"/>
    </row>
    <row r="52" spans="1:9" ht="21" customHeight="1" x14ac:dyDescent="0.2">
      <c r="A52" s="220"/>
      <c r="B52" s="91"/>
      <c r="C52" s="91"/>
      <c r="D52" s="111">
        <v>0</v>
      </c>
      <c r="E52" s="111">
        <v>0</v>
      </c>
      <c r="F52" s="111">
        <v>0</v>
      </c>
      <c r="G52" s="112">
        <v>0</v>
      </c>
      <c r="H52" s="111">
        <v>0</v>
      </c>
      <c r="I52" s="28"/>
    </row>
    <row r="53" spans="1:9" ht="21" customHeight="1" x14ac:dyDescent="0.2">
      <c r="A53" s="220"/>
      <c r="B53" s="91"/>
      <c r="C53" s="91"/>
      <c r="D53" s="111">
        <v>0</v>
      </c>
      <c r="E53" s="111">
        <v>0</v>
      </c>
      <c r="F53" s="111">
        <v>0</v>
      </c>
      <c r="G53" s="112">
        <v>0</v>
      </c>
      <c r="H53" s="111">
        <v>0</v>
      </c>
      <c r="I53" s="28"/>
    </row>
    <row r="54" spans="1:9" ht="21" customHeight="1" x14ac:dyDescent="0.2">
      <c r="A54" s="220"/>
      <c r="B54" s="91"/>
      <c r="C54" s="91"/>
      <c r="D54" s="111">
        <v>0</v>
      </c>
      <c r="E54" s="111">
        <v>0</v>
      </c>
      <c r="F54" s="111">
        <v>0</v>
      </c>
      <c r="G54" s="112">
        <v>0</v>
      </c>
      <c r="H54" s="111">
        <v>0</v>
      </c>
      <c r="I54" s="28"/>
    </row>
    <row r="55" spans="1:9" ht="20.25" customHeight="1" x14ac:dyDescent="0.2">
      <c r="A55" s="220"/>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FAD6-6E21-4E2F-B7F9-62B277C288ED}">
  <sheetPr>
    <pageSetUpPr fitToPage="1"/>
  </sheetPr>
  <dimension ref="A1:P67"/>
  <sheetViews>
    <sheetView showGridLines="0" zoomScaleNormal="100" workbookViewId="0">
      <selection activeCell="E3" sqref="E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258</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2 WKS '!H56</f>
        <v>0</v>
      </c>
      <c r="H9" s="14"/>
      <c r="I9" s="14"/>
    </row>
    <row r="10" spans="1:16" x14ac:dyDescent="0.2">
      <c r="B10" s="9" t="s">
        <v>153</v>
      </c>
      <c r="G10" s="22">
        <f>+'SR 2 WKS '!H60</f>
        <v>0</v>
      </c>
      <c r="H10" s="14"/>
      <c r="I10" s="14"/>
      <c r="N10" s="10" t="s">
        <v>109</v>
      </c>
      <c r="P10" s="45">
        <f>+'SR 2 WKS '!F56</f>
        <v>0</v>
      </c>
    </row>
    <row r="11" spans="1:16" ht="15.75" thickBot="1" x14ac:dyDescent="0.25">
      <c r="B11" s="9" t="s">
        <v>10</v>
      </c>
      <c r="G11" s="22"/>
      <c r="H11" s="14"/>
      <c r="I11" s="21">
        <f>G9+G10</f>
        <v>0</v>
      </c>
      <c r="N11" s="10" t="s">
        <v>326</v>
      </c>
      <c r="P11" s="46">
        <f>+'SR 2 WKS '!F60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2 WKS '!H56</f>
        <v>0</v>
      </c>
    </row>
    <row r="17" spans="1:16" x14ac:dyDescent="0.2">
      <c r="A17" s="9">
        <v>4</v>
      </c>
      <c r="B17" s="9" t="s">
        <v>115</v>
      </c>
      <c r="F17" s="9" t="str">
        <f>(+TOC!D2-1) &amp; " (Note 2)"</f>
        <v>2026 (Note 2)</v>
      </c>
      <c r="I17" s="172">
        <f>+'SR 2 WKS '!F61</f>
        <v>0</v>
      </c>
      <c r="N17" s="10" t="s">
        <v>325</v>
      </c>
      <c r="P17" s="80">
        <f>+'SR 2 WKS '!H60</f>
        <v>0</v>
      </c>
    </row>
    <row r="18" spans="1:16" x14ac:dyDescent="0.2">
      <c r="A18" s="9" t="s">
        <v>16</v>
      </c>
      <c r="B18" s="9" t="s">
        <v>154</v>
      </c>
      <c r="G18" s="20">
        <f>+'SR 2 WKS '!H27</f>
        <v>0</v>
      </c>
      <c r="I18" s="1"/>
      <c r="N18" s="10" t="s">
        <v>99</v>
      </c>
      <c r="P18" s="79">
        <f>SUM(P16:P17)</f>
        <v>0</v>
      </c>
    </row>
    <row r="19" spans="1:16" x14ac:dyDescent="0.2">
      <c r="B19" s="9" t="s">
        <v>155</v>
      </c>
      <c r="G19" s="19">
        <f>+'SR 2 WKS '!H59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221" priority="6" operator="containsText" text="Too High">
      <formula>NOT(ISERROR(SEARCH("Too High",K12)))</formula>
    </cfRule>
  </conditionalFormatting>
  <conditionalFormatting sqref="K12">
    <cfRule type="containsText" dxfId="220" priority="7" operator="containsText" text="Within Limitations">
      <formula>NOT(ISERROR(SEARCH("Within Limitations",K12)))</formula>
    </cfRule>
  </conditionalFormatting>
  <conditionalFormatting sqref="K27">
    <cfRule type="containsText" dxfId="219" priority="8" operator="containsText" text="Within Limitations">
      <formula>NOT(ISERROR(SEARCH("Within Limitations",K27)))</formula>
    </cfRule>
  </conditionalFormatting>
  <conditionalFormatting sqref="K30">
    <cfRule type="containsText" dxfId="218" priority="3" operator="containsText" text="Too High">
      <formula>NOT(ISERROR(SEARCH("Too High",K30)))</formula>
    </cfRule>
    <cfRule type="containsText" dxfId="217" priority="4" operator="containsText" text="Within Limitations">
      <formula>NOT(ISERROR(SEARCH("Within Limitations",K30)))</formula>
    </cfRule>
  </conditionalFormatting>
  <conditionalFormatting sqref="P14">
    <cfRule type="expression" dxfId="216" priority="1">
      <formula>"$P$14&gt;(.75*$P$12)"</formula>
    </cfRule>
  </conditionalFormatting>
  <conditionalFormatting sqref="P20">
    <cfRule type="expression" dxfId="215" priority="2">
      <formula>"$P$14&gt;(.75*$P$12)"</formula>
    </cfRule>
  </conditionalFormatting>
  <pageMargins left="0.7" right="0.7" top="0.75" bottom="0.75" header="0.3" footer="0.3"/>
  <pageSetup scale="62"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12414-E39D-4F30-B42B-E7B7D4073671}">
  <sheetPr>
    <pageSetUpPr fitToPage="1"/>
  </sheetPr>
  <dimension ref="A1:I62"/>
  <sheetViews>
    <sheetView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2'!E2</f>
        <v>SR Example Fund 2</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2'!E3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F4AB6-0C18-4EB5-82CB-AB263D3579A3}">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259</v>
      </c>
      <c r="F2" s="91"/>
    </row>
    <row r="3" spans="1:16" ht="23.25" x14ac:dyDescent="0.35">
      <c r="A3" s="15"/>
      <c r="B3" s="11"/>
      <c r="C3" s="15"/>
      <c r="D3" s="15"/>
      <c r="E3" s="138" t="s">
        <v>253</v>
      </c>
      <c r="F3" s="354"/>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3 WKS'!H56</f>
        <v>0</v>
      </c>
      <c r="H9" s="14"/>
      <c r="I9" s="14"/>
    </row>
    <row r="10" spans="1:16" x14ac:dyDescent="0.2">
      <c r="B10" s="9" t="s">
        <v>153</v>
      </c>
      <c r="G10" s="22">
        <f>+'SR 3 WKS'!H60</f>
        <v>0</v>
      </c>
      <c r="H10" s="14"/>
      <c r="I10" s="14"/>
      <c r="N10" s="10" t="s">
        <v>109</v>
      </c>
      <c r="P10" s="45">
        <f>+'SR 3 WKS'!F56</f>
        <v>0</v>
      </c>
    </row>
    <row r="11" spans="1:16" ht="15.75" thickBot="1" x14ac:dyDescent="0.25">
      <c r="B11" s="9" t="s">
        <v>10</v>
      </c>
      <c r="G11" s="22"/>
      <c r="H11" s="14"/>
      <c r="I11" s="21">
        <f>G9+G10</f>
        <v>0</v>
      </c>
      <c r="N11" s="10" t="s">
        <v>326</v>
      </c>
      <c r="P11" s="46">
        <f>+'SR 3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3 WKS'!H56</f>
        <v>0</v>
      </c>
    </row>
    <row r="17" spans="1:16" x14ac:dyDescent="0.2">
      <c r="A17" s="9">
        <v>4</v>
      </c>
      <c r="B17" s="9" t="s">
        <v>115</v>
      </c>
      <c r="F17" s="9" t="str">
        <f>(+TOC!D2-1) &amp; " (Note 2)"</f>
        <v>2026 (Note 2)</v>
      </c>
      <c r="I17" s="172">
        <f>+'SR 3 WKS'!F61</f>
        <v>0</v>
      </c>
      <c r="N17" s="10" t="s">
        <v>325</v>
      </c>
      <c r="P17" s="80">
        <f>+'SR 3 WKS'!H60</f>
        <v>0</v>
      </c>
    </row>
    <row r="18" spans="1:16" x14ac:dyDescent="0.2">
      <c r="A18" s="9" t="s">
        <v>16</v>
      </c>
      <c r="B18" s="9" t="s">
        <v>154</v>
      </c>
      <c r="G18" s="20">
        <f>+'SR 3 WKS'!H27</f>
        <v>0</v>
      </c>
      <c r="I18" s="1"/>
      <c r="N18" s="10" t="s">
        <v>99</v>
      </c>
      <c r="P18" s="79">
        <f>SUM(P16:P17)</f>
        <v>0</v>
      </c>
    </row>
    <row r="19" spans="1:16" x14ac:dyDescent="0.2">
      <c r="B19" s="9" t="s">
        <v>155</v>
      </c>
      <c r="G19" s="19">
        <f>+'SR 3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214" priority="6" operator="containsText" text="Too High">
      <formula>NOT(ISERROR(SEARCH("Too High",K12)))</formula>
    </cfRule>
  </conditionalFormatting>
  <conditionalFormatting sqref="K12">
    <cfRule type="containsText" dxfId="213" priority="7" operator="containsText" text="Within Limitations">
      <formula>NOT(ISERROR(SEARCH("Within Limitations",K12)))</formula>
    </cfRule>
  </conditionalFormatting>
  <conditionalFormatting sqref="K27">
    <cfRule type="containsText" dxfId="212" priority="8" operator="containsText" text="Within Limitations">
      <formula>NOT(ISERROR(SEARCH("Within Limitations",K27)))</formula>
    </cfRule>
  </conditionalFormatting>
  <conditionalFormatting sqref="K30">
    <cfRule type="containsText" dxfId="211" priority="3" operator="containsText" text="Too High">
      <formula>NOT(ISERROR(SEARCH("Too High",K30)))</formula>
    </cfRule>
    <cfRule type="containsText" dxfId="210" priority="4" operator="containsText" text="Within Limitations">
      <formula>NOT(ISERROR(SEARCH("Within Limitations",K30)))</formula>
    </cfRule>
  </conditionalFormatting>
  <conditionalFormatting sqref="P14">
    <cfRule type="expression" dxfId="209" priority="1">
      <formula>"$P$14&gt;(.75*$P$12)"</formula>
    </cfRule>
  </conditionalFormatting>
  <conditionalFormatting sqref="P20">
    <cfRule type="expression" dxfId="208" priority="2">
      <formula>"$P$14&gt;(.75*$P$12)"</formula>
    </cfRule>
  </conditionalFormatting>
  <pageMargins left="0.7" right="0.7" top="0.75" bottom="0.75" header="0.3" footer="0.3"/>
  <pageSetup scale="62"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734F-450F-4B9A-B783-01694C591FC0}">
  <sheetPr>
    <pageSetUpPr fitToPage="1"/>
  </sheetPr>
  <dimension ref="A1:I62"/>
  <sheetViews>
    <sheetView topLeftCell="A25"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3'!E2</f>
        <v>SR Example Fund 3</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3'!E3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AE56-DA34-4F78-B75B-9CCE644CC9E3}">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260</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4 WKS'!H56</f>
        <v>0</v>
      </c>
      <c r="H9" s="14"/>
      <c r="I9" s="14"/>
    </row>
    <row r="10" spans="1:16" x14ac:dyDescent="0.2">
      <c r="B10" s="9" t="s">
        <v>153</v>
      </c>
      <c r="G10" s="22">
        <f>+'SR 4 WKS'!H60</f>
        <v>0</v>
      </c>
      <c r="H10" s="14"/>
      <c r="I10" s="14"/>
      <c r="N10" s="10" t="s">
        <v>109</v>
      </c>
      <c r="P10" s="45">
        <f>+'SR 4 WKS'!F56</f>
        <v>0</v>
      </c>
    </row>
    <row r="11" spans="1:16" ht="15.75" thickBot="1" x14ac:dyDescent="0.25">
      <c r="B11" s="9" t="s">
        <v>10</v>
      </c>
      <c r="G11" s="22"/>
      <c r="H11" s="14"/>
      <c r="I11" s="21">
        <f>G9+G10</f>
        <v>0</v>
      </c>
      <c r="N11" s="10" t="s">
        <v>326</v>
      </c>
      <c r="P11" s="46">
        <f>+'SR 4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4 WKS'!H56</f>
        <v>0</v>
      </c>
    </row>
    <row r="17" spans="1:16" x14ac:dyDescent="0.2">
      <c r="A17" s="9">
        <v>4</v>
      </c>
      <c r="B17" s="9" t="s">
        <v>115</v>
      </c>
      <c r="F17" s="9" t="str">
        <f>(+TOC!D2-1) &amp; " (Note 2)"</f>
        <v>2026 (Note 2)</v>
      </c>
      <c r="I17" s="172">
        <f>+'SR 4 WKS'!F61</f>
        <v>0</v>
      </c>
      <c r="N17" s="10" t="s">
        <v>325</v>
      </c>
      <c r="P17" s="80">
        <f>+'SR 4 WKS'!H60</f>
        <v>0</v>
      </c>
    </row>
    <row r="18" spans="1:16" x14ac:dyDescent="0.2">
      <c r="A18" s="9" t="s">
        <v>16</v>
      </c>
      <c r="B18" s="9" t="s">
        <v>154</v>
      </c>
      <c r="G18" s="20">
        <f>+'SR 4 WKS'!H27</f>
        <v>0</v>
      </c>
      <c r="I18" s="1"/>
      <c r="N18" s="10" t="s">
        <v>99</v>
      </c>
      <c r="P18" s="79">
        <f>SUM(P16:P17)</f>
        <v>0</v>
      </c>
    </row>
    <row r="19" spans="1:16" x14ac:dyDescent="0.2">
      <c r="B19" s="9" t="s">
        <v>155</v>
      </c>
      <c r="G19" s="19">
        <f>+'SR 4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207" priority="6" operator="containsText" text="Too High">
      <formula>NOT(ISERROR(SEARCH("Too High",K12)))</formula>
    </cfRule>
  </conditionalFormatting>
  <conditionalFormatting sqref="K12">
    <cfRule type="containsText" dxfId="206" priority="7" operator="containsText" text="Within Limitations">
      <formula>NOT(ISERROR(SEARCH("Within Limitations",K12)))</formula>
    </cfRule>
  </conditionalFormatting>
  <conditionalFormatting sqref="K27">
    <cfRule type="containsText" dxfId="205" priority="8" operator="containsText" text="Within Limitations">
      <formula>NOT(ISERROR(SEARCH("Within Limitations",K27)))</formula>
    </cfRule>
  </conditionalFormatting>
  <conditionalFormatting sqref="K30">
    <cfRule type="containsText" dxfId="204" priority="3" operator="containsText" text="Too High">
      <formula>NOT(ISERROR(SEARCH("Too High",K30)))</formula>
    </cfRule>
    <cfRule type="containsText" dxfId="203" priority="4" operator="containsText" text="Within Limitations">
      <formula>NOT(ISERROR(SEARCH("Within Limitations",K30)))</formula>
    </cfRule>
  </conditionalFormatting>
  <conditionalFormatting sqref="P14">
    <cfRule type="expression" dxfId="202" priority="1">
      <formula>"$P$14&gt;(.75*$P$12)"</formula>
    </cfRule>
  </conditionalFormatting>
  <conditionalFormatting sqref="P20">
    <cfRule type="expression" dxfId="201" priority="2">
      <formula>"$P$14&gt;(.75*$P$12)"</formula>
    </cfRule>
  </conditionalFormatting>
  <pageMargins left="0.7" right="0.7" top="0.75" bottom="0.75" header="0.3" footer="0.3"/>
  <pageSetup scale="62"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C3F0-4172-43C3-AB1B-787736ACEF4D}">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4'!E2</f>
        <v>SR Example Fund 4</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4'!E3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2511-4B16-4536-B0E2-B3DC23CFC768}">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261</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5 WKS'!H56</f>
        <v>0</v>
      </c>
      <c r="H9" s="14"/>
      <c r="I9" s="14"/>
    </row>
    <row r="10" spans="1:16" x14ac:dyDescent="0.2">
      <c r="B10" s="9" t="s">
        <v>153</v>
      </c>
      <c r="G10" s="22">
        <f>+'SR 5 WKS'!H60</f>
        <v>0</v>
      </c>
      <c r="H10" s="14"/>
      <c r="I10" s="14"/>
      <c r="N10" s="10" t="s">
        <v>109</v>
      </c>
      <c r="P10" s="45">
        <f>+'SR 5 WKS'!F56</f>
        <v>0</v>
      </c>
    </row>
    <row r="11" spans="1:16" ht="15.75" thickBot="1" x14ac:dyDescent="0.25">
      <c r="B11" s="9" t="s">
        <v>10</v>
      </c>
      <c r="G11" s="22"/>
      <c r="H11" s="14"/>
      <c r="I11" s="21">
        <f>G9+G10</f>
        <v>0</v>
      </c>
      <c r="N11" s="10" t="s">
        <v>326</v>
      </c>
      <c r="P11" s="46">
        <f>+'SR 5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5 WKS'!H56</f>
        <v>0</v>
      </c>
    </row>
    <row r="17" spans="1:16" x14ac:dyDescent="0.2">
      <c r="A17" s="9">
        <v>4</v>
      </c>
      <c r="B17" s="9" t="s">
        <v>115</v>
      </c>
      <c r="F17" s="9" t="str">
        <f>(+TOC!D2-1) &amp; " (Note 2)"</f>
        <v>2026 (Note 2)</v>
      </c>
      <c r="I17" s="172">
        <f>+'SR 5 WKS'!F61</f>
        <v>0</v>
      </c>
      <c r="N17" s="10" t="s">
        <v>325</v>
      </c>
      <c r="P17" s="80">
        <f>+'SR 5 WKS'!H60</f>
        <v>0</v>
      </c>
    </row>
    <row r="18" spans="1:16" x14ac:dyDescent="0.2">
      <c r="A18" s="9" t="s">
        <v>16</v>
      </c>
      <c r="B18" s="9" t="s">
        <v>154</v>
      </c>
      <c r="G18" s="20">
        <f>+'SR 5 WKS'!H27</f>
        <v>0</v>
      </c>
      <c r="I18" s="1"/>
      <c r="N18" s="10" t="s">
        <v>99</v>
      </c>
      <c r="P18" s="79">
        <f>SUM(P16:P17)</f>
        <v>0</v>
      </c>
    </row>
    <row r="19" spans="1:16" x14ac:dyDescent="0.2">
      <c r="B19" s="9" t="s">
        <v>155</v>
      </c>
      <c r="G19" s="19">
        <f>+'SR 5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200" priority="6" operator="containsText" text="Too High">
      <formula>NOT(ISERROR(SEARCH("Too High",K12)))</formula>
    </cfRule>
  </conditionalFormatting>
  <conditionalFormatting sqref="K12">
    <cfRule type="containsText" dxfId="199" priority="7" operator="containsText" text="Within Limitations">
      <formula>NOT(ISERROR(SEARCH("Within Limitations",K12)))</formula>
    </cfRule>
  </conditionalFormatting>
  <conditionalFormatting sqref="K27">
    <cfRule type="containsText" dxfId="198" priority="8" operator="containsText" text="Within Limitations">
      <formula>NOT(ISERROR(SEARCH("Within Limitations",K27)))</formula>
    </cfRule>
  </conditionalFormatting>
  <conditionalFormatting sqref="K30">
    <cfRule type="containsText" dxfId="197" priority="3" operator="containsText" text="Too High">
      <formula>NOT(ISERROR(SEARCH("Too High",K30)))</formula>
    </cfRule>
    <cfRule type="containsText" dxfId="196" priority="4" operator="containsText" text="Within Limitations">
      <formula>NOT(ISERROR(SEARCH("Within Limitations",K30)))</formula>
    </cfRule>
  </conditionalFormatting>
  <conditionalFormatting sqref="P14">
    <cfRule type="expression" dxfId="195" priority="1">
      <formula>"$P$14&gt;(.75*$P$12)"</formula>
    </cfRule>
  </conditionalFormatting>
  <conditionalFormatting sqref="P20">
    <cfRule type="expression" dxfId="194" priority="2">
      <formula>"$P$14&gt;(.75*$P$12)"</formula>
    </cfRule>
  </conditionalFormatting>
  <pageMargins left="0.7" right="0.7" top="0.75" bottom="0.75" header="0.3" footer="0.3"/>
  <pageSetup scale="62"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CBE6-B2C8-4EEF-9A20-2F41DE7543BA}">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5'!E2</f>
        <v>SR Example Fund 5</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5'!E3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0DA0B-E7FE-4770-8F08-29F7746FA3E1}">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262</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6 WKS'!H56</f>
        <v>0</v>
      </c>
      <c r="H9" s="14"/>
      <c r="I9" s="14"/>
    </row>
    <row r="10" spans="1:16" x14ac:dyDescent="0.2">
      <c r="B10" s="9" t="s">
        <v>153</v>
      </c>
      <c r="G10" s="22">
        <f>+'SR 6 WKS'!H60</f>
        <v>0</v>
      </c>
      <c r="H10" s="14"/>
      <c r="I10" s="14"/>
      <c r="N10" s="10" t="s">
        <v>109</v>
      </c>
      <c r="P10" s="45">
        <f>+'SR 6 WKS'!F56</f>
        <v>0</v>
      </c>
    </row>
    <row r="11" spans="1:16" ht="15.75" thickBot="1" x14ac:dyDescent="0.25">
      <c r="B11" s="9" t="s">
        <v>10</v>
      </c>
      <c r="G11" s="22"/>
      <c r="H11" s="14"/>
      <c r="I11" s="21">
        <f>G9+G10</f>
        <v>0</v>
      </c>
      <c r="N11" s="10" t="s">
        <v>326</v>
      </c>
      <c r="P11" s="46">
        <f>+'SR 6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6 WKS'!H56</f>
        <v>0</v>
      </c>
    </row>
    <row r="17" spans="1:16" x14ac:dyDescent="0.2">
      <c r="A17" s="9">
        <v>4</v>
      </c>
      <c r="B17" s="9" t="s">
        <v>115</v>
      </c>
      <c r="F17" s="9" t="str">
        <f>(+TOC!D2-1) &amp; " (Note 2)"</f>
        <v>2026 (Note 2)</v>
      </c>
      <c r="I17" s="172">
        <f>+'SR 6 WKS'!F61</f>
        <v>0</v>
      </c>
      <c r="N17" s="10" t="s">
        <v>325</v>
      </c>
      <c r="P17" s="80">
        <f>+'SR 6 WKS'!H60</f>
        <v>0</v>
      </c>
    </row>
    <row r="18" spans="1:16" x14ac:dyDescent="0.2">
      <c r="A18" s="9" t="s">
        <v>16</v>
      </c>
      <c r="B18" s="9" t="s">
        <v>154</v>
      </c>
      <c r="G18" s="20">
        <f>+'SR 6 WKS'!H27</f>
        <v>0</v>
      </c>
      <c r="I18" s="1"/>
      <c r="N18" s="10" t="s">
        <v>99</v>
      </c>
      <c r="P18" s="79">
        <f>SUM(P16:P17)</f>
        <v>0</v>
      </c>
    </row>
    <row r="19" spans="1:16" x14ac:dyDescent="0.2">
      <c r="B19" s="9" t="s">
        <v>155</v>
      </c>
      <c r="G19" s="19">
        <f>+'SR 6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I30">
    <cfRule type="cellIs" dxfId="193" priority="5" operator="greaterThan">
      <formula>10</formula>
    </cfRule>
  </conditionalFormatting>
  <conditionalFormatting sqref="K12 K27">
    <cfRule type="containsText" dxfId="192" priority="6" operator="containsText" text="Too High">
      <formula>NOT(ISERROR(SEARCH("Too High",K12)))</formula>
    </cfRule>
  </conditionalFormatting>
  <conditionalFormatting sqref="K12">
    <cfRule type="containsText" dxfId="191" priority="7" operator="containsText" text="Within Limitations">
      <formula>NOT(ISERROR(SEARCH("Within Limitations",K12)))</formula>
    </cfRule>
  </conditionalFormatting>
  <conditionalFormatting sqref="K27">
    <cfRule type="containsText" dxfId="190" priority="8" operator="containsText" text="Within Limitations">
      <formula>NOT(ISERROR(SEARCH("Within Limitations",K27)))</formula>
    </cfRule>
  </conditionalFormatting>
  <conditionalFormatting sqref="K30">
    <cfRule type="containsText" dxfId="189" priority="3" operator="containsText" text="Too High">
      <formula>NOT(ISERROR(SEARCH("Too High",K30)))</formula>
    </cfRule>
    <cfRule type="containsText" dxfId="188" priority="4" operator="containsText" text="Within Limitations">
      <formula>NOT(ISERROR(SEARCH("Within Limitations",K30)))</formula>
    </cfRule>
  </conditionalFormatting>
  <conditionalFormatting sqref="P14">
    <cfRule type="expression" dxfId="187" priority="1">
      <formula>"$P$14&gt;(.75*$P$12)"</formula>
    </cfRule>
  </conditionalFormatting>
  <conditionalFormatting sqref="P20">
    <cfRule type="expression" dxfId="186" priority="2">
      <formula>"$P$14&gt;(.75*$P$12)"</formula>
    </cfRule>
  </conditionalFormatting>
  <pageMargins left="0.7" right="0.7" top="0.75" bottom="0.75" header="0.3" footer="0.3"/>
  <pageSetup scale="62"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1150B-0FB1-49A8-929A-A6AE5E4A8AA4}">
  <sheetPr>
    <pageSetUpPr fitToPage="1"/>
  </sheetPr>
  <dimension ref="A1:I62"/>
  <sheetViews>
    <sheetView topLeftCell="A19"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6'!E2</f>
        <v>SR Example Fund 6</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6'!E3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CD7C-5E4C-44AD-B66E-D5A311226F84}">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263</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7 WKS'!H56</f>
        <v>0</v>
      </c>
      <c r="H9" s="14"/>
      <c r="I9" s="14"/>
    </row>
    <row r="10" spans="1:16" x14ac:dyDescent="0.2">
      <c r="B10" s="9" t="s">
        <v>153</v>
      </c>
      <c r="G10" s="22">
        <f>+'SR 7 WKS'!H60</f>
        <v>0</v>
      </c>
      <c r="H10" s="14"/>
      <c r="I10" s="14"/>
      <c r="N10" s="10" t="s">
        <v>109</v>
      </c>
      <c r="P10" s="45">
        <f>+'SR 7 WKS'!F56</f>
        <v>0</v>
      </c>
    </row>
    <row r="11" spans="1:16" ht="15.75" thickBot="1" x14ac:dyDescent="0.25">
      <c r="B11" s="9" t="s">
        <v>10</v>
      </c>
      <c r="G11" s="22"/>
      <c r="H11" s="14"/>
      <c r="I11" s="21">
        <f>G9+G10</f>
        <v>0</v>
      </c>
      <c r="N11" s="10" t="s">
        <v>326</v>
      </c>
      <c r="P11" s="46">
        <f>+'SR 7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7 WKS'!H56</f>
        <v>0</v>
      </c>
    </row>
    <row r="17" spans="1:16" x14ac:dyDescent="0.2">
      <c r="A17" s="9">
        <v>4</v>
      </c>
      <c r="B17" s="9" t="s">
        <v>115</v>
      </c>
      <c r="F17" s="9" t="str">
        <f>(+TOC!D2-1) &amp; " (Note 2)"</f>
        <v>2026 (Note 2)</v>
      </c>
      <c r="I17" s="172">
        <f>+'SR 7 WKS'!F61</f>
        <v>0</v>
      </c>
      <c r="N17" s="10" t="s">
        <v>325</v>
      </c>
      <c r="P17" s="80">
        <f>+'SR 7 WKS'!H60</f>
        <v>0</v>
      </c>
    </row>
    <row r="18" spans="1:16" x14ac:dyDescent="0.2">
      <c r="A18" s="9" t="s">
        <v>16</v>
      </c>
      <c r="B18" s="9" t="s">
        <v>154</v>
      </c>
      <c r="G18" s="20">
        <f>+'SR 7 WKS'!H27</f>
        <v>0</v>
      </c>
      <c r="I18" s="1"/>
      <c r="N18" s="10" t="s">
        <v>99</v>
      </c>
      <c r="P18" s="79">
        <f>SUM(P16:P17)</f>
        <v>0</v>
      </c>
    </row>
    <row r="19" spans="1:16" x14ac:dyDescent="0.2">
      <c r="B19" s="9" t="s">
        <v>155</v>
      </c>
      <c r="G19" s="19">
        <f>+'SR 7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85" priority="6" operator="containsText" text="Too High">
      <formula>NOT(ISERROR(SEARCH("Too High",K12)))</formula>
    </cfRule>
  </conditionalFormatting>
  <conditionalFormatting sqref="K12">
    <cfRule type="containsText" dxfId="184" priority="7" operator="containsText" text="Within Limitations">
      <formula>NOT(ISERROR(SEARCH("Within Limitations",K12)))</formula>
    </cfRule>
  </conditionalFormatting>
  <conditionalFormatting sqref="K27">
    <cfRule type="containsText" dxfId="183" priority="8" operator="containsText" text="Within Limitations">
      <formula>NOT(ISERROR(SEARCH("Within Limitations",K27)))</formula>
    </cfRule>
  </conditionalFormatting>
  <conditionalFormatting sqref="K30">
    <cfRule type="containsText" dxfId="182" priority="3" operator="containsText" text="Too High">
      <formula>NOT(ISERROR(SEARCH("Too High",K30)))</formula>
    </cfRule>
    <cfRule type="containsText" dxfId="181" priority="4" operator="containsText" text="Within Limitations">
      <formula>NOT(ISERROR(SEARCH("Within Limitations",K30)))</formula>
    </cfRule>
  </conditionalFormatting>
  <conditionalFormatting sqref="P14">
    <cfRule type="expression" dxfId="180" priority="1">
      <formula>"$P$14&gt;(.75*$P$12)"</formula>
    </cfRule>
  </conditionalFormatting>
  <conditionalFormatting sqref="P20">
    <cfRule type="expression" dxfId="179" priority="2">
      <formula>"$P$14&gt;(.75*$P$12)"</formula>
    </cfRule>
  </conditionalFormatting>
  <pageMargins left="0.7" right="0.7" top="0.75" bottom="0.75" header="0.3" footer="0.3"/>
  <pageSetup scale="62"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B54A-01B7-4B8C-9ED1-9B5FB01B3F62}">
  <sheetPr>
    <pageSetUpPr fitToPage="1"/>
  </sheetPr>
  <dimension ref="A1:I62"/>
  <sheetViews>
    <sheetView topLeftCell="A40"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7'!E2</f>
        <v>SR Example Fund 7</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7'!E3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C4CFB-51B8-448C-A5BC-69380724E95A}">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264</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8 WKS'!H56</f>
        <v>0</v>
      </c>
      <c r="H9" s="14"/>
      <c r="I9" s="14"/>
    </row>
    <row r="10" spans="1:16" x14ac:dyDescent="0.2">
      <c r="B10" s="9" t="s">
        <v>153</v>
      </c>
      <c r="G10" s="22">
        <f>+'SR 8 WKS'!H60</f>
        <v>0</v>
      </c>
      <c r="H10" s="14"/>
      <c r="I10" s="14"/>
      <c r="N10" s="10" t="s">
        <v>109</v>
      </c>
      <c r="P10" s="45">
        <f>+'SR 8 WKS'!F56</f>
        <v>0</v>
      </c>
    </row>
    <row r="11" spans="1:16" ht="15.75" thickBot="1" x14ac:dyDescent="0.25">
      <c r="B11" s="9" t="s">
        <v>10</v>
      </c>
      <c r="G11" s="22"/>
      <c r="H11" s="14"/>
      <c r="I11" s="21">
        <f>G9+G10</f>
        <v>0</v>
      </c>
      <c r="N11" s="10" t="s">
        <v>326</v>
      </c>
      <c r="P11" s="46">
        <f>+'SR 8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8 WKS'!H56</f>
        <v>0</v>
      </c>
    </row>
    <row r="17" spans="1:16" x14ac:dyDescent="0.2">
      <c r="A17" s="9">
        <v>4</v>
      </c>
      <c r="B17" s="9" t="s">
        <v>115</v>
      </c>
      <c r="F17" s="9" t="str">
        <f>(+TOC!D2-1) &amp; " (Note 2)"</f>
        <v>2026 (Note 2)</v>
      </c>
      <c r="I17" s="172">
        <f>+'SR 8 WKS'!F61</f>
        <v>0</v>
      </c>
      <c r="N17" s="10" t="s">
        <v>325</v>
      </c>
      <c r="P17" s="80">
        <f>+'SR 8 WKS'!H60</f>
        <v>0</v>
      </c>
    </row>
    <row r="18" spans="1:16" x14ac:dyDescent="0.2">
      <c r="A18" s="9" t="s">
        <v>16</v>
      </c>
      <c r="B18" s="9" t="s">
        <v>154</v>
      </c>
      <c r="G18" s="20">
        <f>+'SR 8 WKS'!H27</f>
        <v>0</v>
      </c>
      <c r="I18" s="1"/>
      <c r="N18" s="10" t="s">
        <v>99</v>
      </c>
      <c r="P18" s="79">
        <f>SUM(P16:P17)</f>
        <v>0</v>
      </c>
    </row>
    <row r="19" spans="1:16" x14ac:dyDescent="0.2">
      <c r="B19" s="9" t="s">
        <v>155</v>
      </c>
      <c r="G19" s="19">
        <f>+'SR 8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I30">
    <cfRule type="cellIs" dxfId="178" priority="5" operator="greaterThan">
      <formula>10</formula>
    </cfRule>
  </conditionalFormatting>
  <conditionalFormatting sqref="K12 K27">
    <cfRule type="containsText" dxfId="177" priority="6" operator="containsText" text="Too High">
      <formula>NOT(ISERROR(SEARCH("Too High",K12)))</formula>
    </cfRule>
  </conditionalFormatting>
  <conditionalFormatting sqref="K12">
    <cfRule type="containsText" dxfId="176" priority="7" operator="containsText" text="Within Limitations">
      <formula>NOT(ISERROR(SEARCH("Within Limitations",K12)))</formula>
    </cfRule>
  </conditionalFormatting>
  <conditionalFormatting sqref="K27">
    <cfRule type="containsText" dxfId="175" priority="8" operator="containsText" text="Within Limitations">
      <formula>NOT(ISERROR(SEARCH("Within Limitations",K27)))</formula>
    </cfRule>
  </conditionalFormatting>
  <conditionalFormatting sqref="K30">
    <cfRule type="containsText" dxfId="174" priority="3" operator="containsText" text="Too High">
      <formula>NOT(ISERROR(SEARCH("Too High",K30)))</formula>
    </cfRule>
    <cfRule type="containsText" dxfId="173" priority="4" operator="containsText" text="Within Limitations">
      <formula>NOT(ISERROR(SEARCH("Within Limitations",K30)))</formula>
    </cfRule>
  </conditionalFormatting>
  <conditionalFormatting sqref="P14">
    <cfRule type="expression" dxfId="172" priority="1">
      <formula>"$P$14&gt;(.75*$P$12)"</formula>
    </cfRule>
  </conditionalFormatting>
  <conditionalFormatting sqref="P20">
    <cfRule type="expression" dxfId="171" priority="2">
      <formula>"$P$14&gt;(.75*$P$12)"</formula>
    </cfRule>
  </conditionalFormatting>
  <pageMargins left="0.7" right="0.7" top="0.75" bottom="0.75" header="0.3" footer="0.3"/>
  <pageSetup scale="62"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732A-3144-4104-87F8-A7147E1C0D2A}">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8'!E2</f>
        <v>SR Example Fund 8</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8'!E3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C2BF-D928-4930-83BA-E66AF3CDDD0B}">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265</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9 WKS'!H56</f>
        <v>0</v>
      </c>
      <c r="H9" s="14"/>
      <c r="I9" s="14"/>
    </row>
    <row r="10" spans="1:16" x14ac:dyDescent="0.2">
      <c r="B10" s="9" t="s">
        <v>153</v>
      </c>
      <c r="G10" s="22">
        <f>+'SR 9 WKS'!H60</f>
        <v>0</v>
      </c>
      <c r="H10" s="14"/>
      <c r="I10" s="14"/>
      <c r="N10" s="10" t="s">
        <v>109</v>
      </c>
      <c r="P10" s="45">
        <f>+'SR 9 WKS'!F56</f>
        <v>0</v>
      </c>
    </row>
    <row r="11" spans="1:16" ht="15.75" thickBot="1" x14ac:dyDescent="0.25">
      <c r="B11" s="9" t="s">
        <v>10</v>
      </c>
      <c r="G11" s="22"/>
      <c r="H11" s="14"/>
      <c r="I11" s="21">
        <f>G9+G10</f>
        <v>0</v>
      </c>
      <c r="N11" s="10" t="s">
        <v>326</v>
      </c>
      <c r="P11" s="46">
        <f>+'SR 9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9 WKS'!H56</f>
        <v>0</v>
      </c>
    </row>
    <row r="17" spans="1:16" x14ac:dyDescent="0.2">
      <c r="A17" s="9">
        <v>4</v>
      </c>
      <c r="B17" s="9" t="s">
        <v>115</v>
      </c>
      <c r="F17" s="9" t="str">
        <f>(+TOC!D2-1) &amp; " (Note 2)"</f>
        <v>2026 (Note 2)</v>
      </c>
      <c r="I17" s="172">
        <f>+'SR 9 WKS'!F61</f>
        <v>0</v>
      </c>
      <c r="N17" s="10" t="s">
        <v>325</v>
      </c>
      <c r="P17" s="80">
        <f>+'SR 9 WKS'!H60</f>
        <v>0</v>
      </c>
    </row>
    <row r="18" spans="1:16" x14ac:dyDescent="0.2">
      <c r="A18" s="9" t="s">
        <v>16</v>
      </c>
      <c r="B18" s="9" t="s">
        <v>154</v>
      </c>
      <c r="G18" s="20">
        <f>+'SR 9 WKS'!H27</f>
        <v>0</v>
      </c>
      <c r="I18" s="1"/>
      <c r="N18" s="10" t="s">
        <v>99</v>
      </c>
      <c r="P18" s="79">
        <f>SUM(P16:P17)</f>
        <v>0</v>
      </c>
    </row>
    <row r="19" spans="1:16" x14ac:dyDescent="0.2">
      <c r="B19" s="9" t="s">
        <v>155</v>
      </c>
      <c r="G19" s="19">
        <f>+'SR 9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70" priority="6" operator="containsText" text="Too High">
      <formula>NOT(ISERROR(SEARCH("Too High",K12)))</formula>
    </cfRule>
  </conditionalFormatting>
  <conditionalFormatting sqref="K12">
    <cfRule type="containsText" dxfId="169" priority="7" operator="containsText" text="Within Limitations">
      <formula>NOT(ISERROR(SEARCH("Within Limitations",K12)))</formula>
    </cfRule>
  </conditionalFormatting>
  <conditionalFormatting sqref="K27">
    <cfRule type="containsText" dxfId="168" priority="8" operator="containsText" text="Within Limitations">
      <formula>NOT(ISERROR(SEARCH("Within Limitations",K27)))</formula>
    </cfRule>
  </conditionalFormatting>
  <conditionalFormatting sqref="K30">
    <cfRule type="containsText" dxfId="167" priority="3" operator="containsText" text="Too High">
      <formula>NOT(ISERROR(SEARCH("Too High",K30)))</formula>
    </cfRule>
    <cfRule type="containsText" dxfId="166" priority="4" operator="containsText" text="Within Limitations">
      <formula>NOT(ISERROR(SEARCH("Within Limitations",K30)))</formula>
    </cfRule>
  </conditionalFormatting>
  <conditionalFormatting sqref="P14">
    <cfRule type="expression" dxfId="165" priority="1">
      <formula>"$P$14&gt;(.75*$P$12)"</formula>
    </cfRule>
  </conditionalFormatting>
  <conditionalFormatting sqref="P20">
    <cfRule type="expression" dxfId="164" priority="2">
      <formula>"$P$14&gt;(.75*$P$12)"</formula>
    </cfRule>
  </conditionalFormatting>
  <pageMargins left="0.7" right="0.7" top="0.75" bottom="0.75" header="0.3" footer="0.3"/>
  <pageSetup scale="62" orientation="portrait"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63322-640F-4211-BB04-719A0C729299}">
  <sheetPr>
    <pageSetUpPr fitToPage="1"/>
  </sheetPr>
  <dimension ref="A1:I62"/>
  <sheetViews>
    <sheetView topLeftCell="A19"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9'!E2</f>
        <v>SR Example Fund 9</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9'!E3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2C08-2474-4ABE-B424-C69F95D7D11C}">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266</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10 WKS'!H56</f>
        <v>0</v>
      </c>
      <c r="H9" s="14"/>
      <c r="I9" s="14"/>
    </row>
    <row r="10" spans="1:16" x14ac:dyDescent="0.2">
      <c r="B10" s="9" t="s">
        <v>153</v>
      </c>
      <c r="G10" s="22">
        <f>+'SR 10 WKS'!H60</f>
        <v>0</v>
      </c>
      <c r="H10" s="14"/>
      <c r="I10" s="14"/>
      <c r="N10" s="10" t="s">
        <v>109</v>
      </c>
      <c r="P10" s="45">
        <f>+'SR 10 WKS'!F56</f>
        <v>0</v>
      </c>
    </row>
    <row r="11" spans="1:16" ht="15.75" thickBot="1" x14ac:dyDescent="0.25">
      <c r="B11" s="9" t="s">
        <v>10</v>
      </c>
      <c r="G11" s="22"/>
      <c r="H11" s="14"/>
      <c r="I11" s="21">
        <f>G9+G10</f>
        <v>0</v>
      </c>
      <c r="N11" s="10" t="s">
        <v>326</v>
      </c>
      <c r="P11" s="46">
        <f>+'SR 10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10 WKS'!H56</f>
        <v>0</v>
      </c>
    </row>
    <row r="17" spans="1:16" x14ac:dyDescent="0.2">
      <c r="A17" s="9">
        <v>4</v>
      </c>
      <c r="B17" s="9" t="s">
        <v>115</v>
      </c>
      <c r="F17" s="9" t="str">
        <f>(+TOC!D2-1) &amp; " (Note 2)"</f>
        <v>2026 (Note 2)</v>
      </c>
      <c r="I17" s="172">
        <f>+'SR 10 WKS'!F61</f>
        <v>0</v>
      </c>
      <c r="N17" s="10" t="s">
        <v>325</v>
      </c>
      <c r="P17" s="80">
        <f>+'SR 10 WKS'!H60</f>
        <v>0</v>
      </c>
    </row>
    <row r="18" spans="1:16" x14ac:dyDescent="0.2">
      <c r="A18" s="9" t="s">
        <v>16</v>
      </c>
      <c r="B18" s="9" t="s">
        <v>154</v>
      </c>
      <c r="G18" s="20">
        <f>+'SR 10 WKS'!H27</f>
        <v>0</v>
      </c>
      <c r="I18" s="1"/>
      <c r="N18" s="10" t="s">
        <v>99</v>
      </c>
      <c r="P18" s="79">
        <f>SUM(P16:P17)</f>
        <v>0</v>
      </c>
    </row>
    <row r="19" spans="1:16" x14ac:dyDescent="0.2">
      <c r="B19" s="9" t="s">
        <v>155</v>
      </c>
      <c r="G19" s="19">
        <f>+'SR 10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63" priority="6" operator="containsText" text="Too High">
      <formula>NOT(ISERROR(SEARCH("Too High",K12)))</formula>
    </cfRule>
  </conditionalFormatting>
  <conditionalFormatting sqref="K12">
    <cfRule type="containsText" dxfId="162" priority="7" operator="containsText" text="Within Limitations">
      <formula>NOT(ISERROR(SEARCH("Within Limitations",K12)))</formula>
    </cfRule>
  </conditionalFormatting>
  <conditionalFormatting sqref="K27">
    <cfRule type="containsText" dxfId="161" priority="8" operator="containsText" text="Within Limitations">
      <formula>NOT(ISERROR(SEARCH("Within Limitations",K27)))</formula>
    </cfRule>
  </conditionalFormatting>
  <conditionalFormatting sqref="K30">
    <cfRule type="containsText" dxfId="160" priority="3" operator="containsText" text="Too High">
      <formula>NOT(ISERROR(SEARCH("Too High",K30)))</formula>
    </cfRule>
    <cfRule type="containsText" dxfId="159" priority="4" operator="containsText" text="Within Limitations">
      <formula>NOT(ISERROR(SEARCH("Within Limitations",K30)))</formula>
    </cfRule>
  </conditionalFormatting>
  <conditionalFormatting sqref="P14">
    <cfRule type="expression" dxfId="158" priority="1">
      <formula>"$P$14&gt;(.75*$P$12)"</formula>
    </cfRule>
  </conditionalFormatting>
  <conditionalFormatting sqref="P20">
    <cfRule type="expression" dxfId="157" priority="2">
      <formula>"$P$14&gt;(.75*$P$12)"</formula>
    </cfRule>
  </conditionalFormatting>
  <pageMargins left="0.7" right="0.7" top="0.75" bottom="0.75" header="0.3" footer="0.3"/>
  <pageSetup scale="62" orientation="portrait"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184CC-FEE1-4C0C-A648-51B599CD0F89}">
  <sheetPr>
    <pageSetUpPr fitToPage="1"/>
  </sheetPr>
  <dimension ref="A1:I62"/>
  <sheetViews>
    <sheetView topLeftCell="A19"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10'!E2</f>
        <v>SR Example Fund 10</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10'!E3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64E41-C86D-47AC-9F9E-BD8AAACDE292}">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267</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11 WKS'!H56</f>
        <v>0</v>
      </c>
      <c r="H9" s="14"/>
      <c r="I9" s="14"/>
    </row>
    <row r="10" spans="1:16" x14ac:dyDescent="0.2">
      <c r="B10" s="9" t="s">
        <v>153</v>
      </c>
      <c r="G10" s="22">
        <f>+'SR 11 WKS'!H60</f>
        <v>0</v>
      </c>
      <c r="H10" s="14"/>
      <c r="I10" s="14"/>
      <c r="N10" s="10" t="s">
        <v>109</v>
      </c>
      <c r="P10" s="45">
        <f>+'SR 11 WKS'!F56</f>
        <v>0</v>
      </c>
    </row>
    <row r="11" spans="1:16" ht="15.75" thickBot="1" x14ac:dyDescent="0.25">
      <c r="B11" s="9" t="s">
        <v>10</v>
      </c>
      <c r="G11" s="22"/>
      <c r="H11" s="14"/>
      <c r="I11" s="21">
        <f>G9+G10</f>
        <v>0</v>
      </c>
      <c r="N11" s="10" t="s">
        <v>326</v>
      </c>
      <c r="P11" s="46">
        <f>+'SR 11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11 WKS'!H56</f>
        <v>0</v>
      </c>
    </row>
    <row r="17" spans="1:16" x14ac:dyDescent="0.2">
      <c r="A17" s="9">
        <v>4</v>
      </c>
      <c r="B17" s="9" t="s">
        <v>115</v>
      </c>
      <c r="F17" s="9" t="str">
        <f>(+TOC!D2-1) &amp; " (Note 2)"</f>
        <v>2026 (Note 2)</v>
      </c>
      <c r="I17" s="172">
        <f>+'SR 11 WKS'!F61</f>
        <v>0</v>
      </c>
      <c r="N17" s="10" t="s">
        <v>325</v>
      </c>
      <c r="P17" s="80">
        <f>+'SR 11 WKS'!H60</f>
        <v>0</v>
      </c>
    </row>
    <row r="18" spans="1:16" x14ac:dyDescent="0.2">
      <c r="A18" s="9" t="s">
        <v>16</v>
      </c>
      <c r="B18" s="9" t="s">
        <v>154</v>
      </c>
      <c r="G18" s="20">
        <f>+'SR 11 WKS'!H27</f>
        <v>0</v>
      </c>
      <c r="I18" s="1"/>
      <c r="N18" s="10" t="s">
        <v>99</v>
      </c>
      <c r="P18" s="79">
        <f>SUM(P16:P17)</f>
        <v>0</v>
      </c>
    </row>
    <row r="19" spans="1:16" x14ac:dyDescent="0.2">
      <c r="B19" s="9" t="s">
        <v>155</v>
      </c>
      <c r="G19" s="19">
        <f>+'SR 11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56" priority="6" operator="containsText" text="Too High">
      <formula>NOT(ISERROR(SEARCH("Too High",K12)))</formula>
    </cfRule>
  </conditionalFormatting>
  <conditionalFormatting sqref="K12">
    <cfRule type="containsText" dxfId="155" priority="7" operator="containsText" text="Within Limitations">
      <formula>NOT(ISERROR(SEARCH("Within Limitations",K12)))</formula>
    </cfRule>
  </conditionalFormatting>
  <conditionalFormatting sqref="K27">
    <cfRule type="containsText" dxfId="154" priority="8" operator="containsText" text="Within Limitations">
      <formula>NOT(ISERROR(SEARCH("Within Limitations",K27)))</formula>
    </cfRule>
  </conditionalFormatting>
  <conditionalFormatting sqref="K30">
    <cfRule type="containsText" dxfId="153" priority="3" operator="containsText" text="Too High">
      <formula>NOT(ISERROR(SEARCH("Too High",K30)))</formula>
    </cfRule>
    <cfRule type="containsText" dxfId="152" priority="4" operator="containsText" text="Within Limitations">
      <formula>NOT(ISERROR(SEARCH("Within Limitations",K30)))</formula>
    </cfRule>
  </conditionalFormatting>
  <conditionalFormatting sqref="P14">
    <cfRule type="expression" dxfId="151" priority="1">
      <formula>"$P$14&gt;(.75*$P$12)"</formula>
    </cfRule>
  </conditionalFormatting>
  <conditionalFormatting sqref="P20">
    <cfRule type="expression" dxfId="150" priority="2">
      <formula>"$P$14&gt;(.75*$P$12)"</formula>
    </cfRule>
  </conditionalFormatting>
  <pageMargins left="0.7" right="0.7" top="0.75" bottom="0.75" header="0.3" footer="0.3"/>
  <pageSetup scale="62" orientation="portrait"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F247E-DE58-4EE2-9645-965DF0CE4C9E}">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11'!E2</f>
        <v>SR Example Fund 11</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11'!E3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05A6-29ED-49E2-9618-1FD793DF6D88}">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268</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12 WKS'!H56</f>
        <v>0</v>
      </c>
      <c r="H9" s="14"/>
      <c r="I9" s="14"/>
    </row>
    <row r="10" spans="1:16" x14ac:dyDescent="0.2">
      <c r="B10" s="9" t="s">
        <v>153</v>
      </c>
      <c r="G10" s="22">
        <f>+'SR 12 WKS'!H60</f>
        <v>0</v>
      </c>
      <c r="H10" s="14"/>
      <c r="I10" s="14"/>
      <c r="N10" s="10" t="s">
        <v>109</v>
      </c>
      <c r="P10" s="45">
        <f>+'SR 12 WKS'!F56</f>
        <v>0</v>
      </c>
    </row>
    <row r="11" spans="1:16" ht="15.75" thickBot="1" x14ac:dyDescent="0.25">
      <c r="B11" s="9" t="s">
        <v>10</v>
      </c>
      <c r="G11" s="22"/>
      <c r="H11" s="14"/>
      <c r="I11" s="21">
        <f>G9+G10</f>
        <v>0</v>
      </c>
      <c r="N11" s="10" t="s">
        <v>326</v>
      </c>
      <c r="P11" s="46">
        <f>+'SR 12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12 WKS'!H56</f>
        <v>0</v>
      </c>
    </row>
    <row r="17" spans="1:16" x14ac:dyDescent="0.2">
      <c r="A17" s="9">
        <v>4</v>
      </c>
      <c r="B17" s="9" t="s">
        <v>115</v>
      </c>
      <c r="F17" s="9" t="str">
        <f>(+TOC!D2-1) &amp; " (Note 2)"</f>
        <v>2026 (Note 2)</v>
      </c>
      <c r="I17" s="172">
        <f>+'SR 12 WKS'!F61</f>
        <v>0</v>
      </c>
      <c r="N17" s="10" t="s">
        <v>325</v>
      </c>
      <c r="P17" s="80">
        <f>+'SR 12 WKS'!H60</f>
        <v>0</v>
      </c>
    </row>
    <row r="18" spans="1:16" x14ac:dyDescent="0.2">
      <c r="A18" s="9" t="s">
        <v>16</v>
      </c>
      <c r="B18" s="9" t="s">
        <v>154</v>
      </c>
      <c r="G18" s="20">
        <f>+'SR 12 WKS'!H27</f>
        <v>0</v>
      </c>
      <c r="I18" s="1"/>
      <c r="N18" s="10" t="s">
        <v>99</v>
      </c>
      <c r="P18" s="79">
        <f>SUM(P16:P17)</f>
        <v>0</v>
      </c>
    </row>
    <row r="19" spans="1:16" x14ac:dyDescent="0.2">
      <c r="B19" s="9" t="s">
        <v>155</v>
      </c>
      <c r="G19" s="19">
        <f>+'SR 12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49" priority="6" operator="containsText" text="Too High">
      <formula>NOT(ISERROR(SEARCH("Too High",K12)))</formula>
    </cfRule>
  </conditionalFormatting>
  <conditionalFormatting sqref="K12">
    <cfRule type="containsText" dxfId="148" priority="7" operator="containsText" text="Within Limitations">
      <formula>NOT(ISERROR(SEARCH("Within Limitations",K12)))</formula>
    </cfRule>
  </conditionalFormatting>
  <conditionalFormatting sqref="K27">
    <cfRule type="containsText" dxfId="147" priority="8" operator="containsText" text="Within Limitations">
      <formula>NOT(ISERROR(SEARCH("Within Limitations",K27)))</formula>
    </cfRule>
  </conditionalFormatting>
  <conditionalFormatting sqref="K30">
    <cfRule type="containsText" dxfId="146" priority="3" operator="containsText" text="Too High">
      <formula>NOT(ISERROR(SEARCH("Too High",K30)))</formula>
    </cfRule>
    <cfRule type="containsText" dxfId="145" priority="4" operator="containsText" text="Within Limitations">
      <formula>NOT(ISERROR(SEARCH("Within Limitations",K30)))</formula>
    </cfRule>
  </conditionalFormatting>
  <conditionalFormatting sqref="P14">
    <cfRule type="expression" dxfId="144" priority="1">
      <formula>"$P$14&gt;(.75*$P$12)"</formula>
    </cfRule>
  </conditionalFormatting>
  <conditionalFormatting sqref="P20">
    <cfRule type="expression" dxfId="143" priority="2">
      <formula>"$P$14&gt;(.75*$P$12)"</formula>
    </cfRule>
  </conditionalFormatting>
  <pageMargins left="0.7" right="0.7" top="0.75" bottom="0.75" header="0.3" footer="0.3"/>
  <pageSetup scale="62"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1543-3074-4F5A-8CF8-CB0ED3864BFF}">
  <sheetPr>
    <pageSetUpPr fitToPage="1"/>
  </sheetPr>
  <dimension ref="A1:I62"/>
  <sheetViews>
    <sheetView topLeftCell="A23"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12'!E2</f>
        <v>SR Example Fund 12</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12'!E3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EA58-2BD0-4A14-8E78-6B2C04052A42}">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269</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13 WKS'!H56</f>
        <v>0</v>
      </c>
      <c r="H9" s="14"/>
      <c r="I9" s="14"/>
    </row>
    <row r="10" spans="1:16" x14ac:dyDescent="0.2">
      <c r="B10" s="9" t="s">
        <v>153</v>
      </c>
      <c r="G10" s="22">
        <f>+'SR 13 WKS'!H60</f>
        <v>0</v>
      </c>
      <c r="H10" s="14"/>
      <c r="I10" s="14"/>
      <c r="N10" s="10" t="s">
        <v>109</v>
      </c>
      <c r="P10" s="45">
        <f>+'SR 13 WKS'!F56</f>
        <v>0</v>
      </c>
    </row>
    <row r="11" spans="1:16" ht="15.75" thickBot="1" x14ac:dyDescent="0.25">
      <c r="B11" s="9" t="s">
        <v>10</v>
      </c>
      <c r="G11" s="22"/>
      <c r="H11" s="14"/>
      <c r="I11" s="21">
        <f>G9+G10</f>
        <v>0</v>
      </c>
      <c r="N11" s="10" t="s">
        <v>326</v>
      </c>
      <c r="P11" s="46">
        <f>+'SR 13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13 WKS'!H56</f>
        <v>0</v>
      </c>
    </row>
    <row r="17" spans="1:16" x14ac:dyDescent="0.2">
      <c r="A17" s="9">
        <v>4</v>
      </c>
      <c r="B17" s="9" t="s">
        <v>115</v>
      </c>
      <c r="F17" s="9" t="str">
        <f>(+TOC!D2-1) &amp; " (Note 2)"</f>
        <v>2026 (Note 2)</v>
      </c>
      <c r="I17" s="172">
        <f>+'SR 13 WKS'!F61</f>
        <v>0</v>
      </c>
      <c r="N17" s="10" t="s">
        <v>325</v>
      </c>
      <c r="P17" s="80">
        <f>+'SR 13 WKS'!H60</f>
        <v>0</v>
      </c>
    </row>
    <row r="18" spans="1:16" x14ac:dyDescent="0.2">
      <c r="A18" s="9" t="s">
        <v>16</v>
      </c>
      <c r="B18" s="9" t="s">
        <v>154</v>
      </c>
      <c r="G18" s="20">
        <f>+'SR 13 WKS'!H27</f>
        <v>0</v>
      </c>
      <c r="I18" s="1"/>
      <c r="N18" s="10" t="s">
        <v>99</v>
      </c>
      <c r="P18" s="79">
        <f>SUM(P16:P17)</f>
        <v>0</v>
      </c>
    </row>
    <row r="19" spans="1:16" x14ac:dyDescent="0.2">
      <c r="B19" s="9" t="s">
        <v>155</v>
      </c>
      <c r="G19" s="19">
        <f>+'SR 13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42" priority="6" operator="containsText" text="Too High">
      <formula>NOT(ISERROR(SEARCH("Too High",K12)))</formula>
    </cfRule>
  </conditionalFormatting>
  <conditionalFormatting sqref="K12">
    <cfRule type="containsText" dxfId="141" priority="7" operator="containsText" text="Within Limitations">
      <formula>NOT(ISERROR(SEARCH("Within Limitations",K12)))</formula>
    </cfRule>
  </conditionalFormatting>
  <conditionalFormatting sqref="K27">
    <cfRule type="containsText" dxfId="140" priority="8" operator="containsText" text="Within Limitations">
      <formula>NOT(ISERROR(SEARCH("Within Limitations",K27)))</formula>
    </cfRule>
  </conditionalFormatting>
  <conditionalFormatting sqref="K30">
    <cfRule type="containsText" dxfId="139" priority="3" operator="containsText" text="Too High">
      <formula>NOT(ISERROR(SEARCH("Too High",K30)))</formula>
    </cfRule>
    <cfRule type="containsText" dxfId="138" priority="4" operator="containsText" text="Within Limitations">
      <formula>NOT(ISERROR(SEARCH("Within Limitations",K30)))</formula>
    </cfRule>
  </conditionalFormatting>
  <conditionalFormatting sqref="P14">
    <cfRule type="expression" dxfId="137" priority="1">
      <formula>"$P$14&gt;(.75*$P$12)"</formula>
    </cfRule>
  </conditionalFormatting>
  <conditionalFormatting sqref="P20">
    <cfRule type="expression" dxfId="136" priority="2">
      <formula>"$P$14&gt;(.75*$P$12)"</formula>
    </cfRule>
  </conditionalFormatting>
  <pageMargins left="0.7" right="0.7" top="0.75" bottom="0.75" header="0.3" footer="0.3"/>
  <pageSetup scale="62" orientation="portrait"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EB90D-47AD-45F4-9EAB-7F989A0E28EA}">
  <sheetPr>
    <pageSetUpPr fitToPage="1"/>
  </sheetPr>
  <dimension ref="A1:I62"/>
  <sheetViews>
    <sheetView topLeftCell="A23"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13'!E2</f>
        <v>SR Example Fund 13</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13'!E3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19168-75F7-43C7-9E81-40C81EADED05}">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270</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14 WKS'!H56</f>
        <v>0</v>
      </c>
      <c r="H9" s="14"/>
      <c r="I9" s="14"/>
    </row>
    <row r="10" spans="1:16" x14ac:dyDescent="0.2">
      <c r="B10" s="9" t="s">
        <v>153</v>
      </c>
      <c r="G10" s="22">
        <f>+'SR 14 WKS'!H60</f>
        <v>0</v>
      </c>
      <c r="H10" s="14"/>
      <c r="I10" s="14"/>
      <c r="N10" s="10" t="s">
        <v>109</v>
      </c>
      <c r="P10" s="45">
        <f>+'SR 14 WKS'!F56</f>
        <v>0</v>
      </c>
    </row>
    <row r="11" spans="1:16" ht="15.75" thickBot="1" x14ac:dyDescent="0.25">
      <c r="B11" s="9" t="s">
        <v>10</v>
      </c>
      <c r="G11" s="22"/>
      <c r="H11" s="14"/>
      <c r="I11" s="21">
        <f>G9+G10</f>
        <v>0</v>
      </c>
      <c r="N11" s="10" t="s">
        <v>326</v>
      </c>
      <c r="P11" s="46">
        <f>+'SR 14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14 WKS'!H56</f>
        <v>0</v>
      </c>
    </row>
    <row r="17" spans="1:16" x14ac:dyDescent="0.2">
      <c r="A17" s="9">
        <v>4</v>
      </c>
      <c r="B17" s="9" t="s">
        <v>115</v>
      </c>
      <c r="F17" s="9" t="str">
        <f>(+TOC!D2-1) &amp; " (Note 2)"</f>
        <v>2026 (Note 2)</v>
      </c>
      <c r="I17" s="172">
        <f>+'SR 14 WKS'!F61</f>
        <v>0</v>
      </c>
      <c r="N17" s="10" t="s">
        <v>325</v>
      </c>
      <c r="P17" s="80">
        <f>+'SR 14 WKS'!H60</f>
        <v>0</v>
      </c>
    </row>
    <row r="18" spans="1:16" x14ac:dyDescent="0.2">
      <c r="A18" s="9" t="s">
        <v>16</v>
      </c>
      <c r="B18" s="9" t="s">
        <v>154</v>
      </c>
      <c r="G18" s="20">
        <f>+'SR 14 WKS'!H27</f>
        <v>0</v>
      </c>
      <c r="I18" s="1"/>
      <c r="N18" s="10" t="s">
        <v>99</v>
      </c>
      <c r="P18" s="79">
        <f>SUM(P16:P17)</f>
        <v>0</v>
      </c>
    </row>
    <row r="19" spans="1:16" x14ac:dyDescent="0.2">
      <c r="B19" s="9" t="s">
        <v>155</v>
      </c>
      <c r="G19" s="19">
        <f>+'SR 14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35" priority="6" operator="containsText" text="Too High">
      <formula>NOT(ISERROR(SEARCH("Too High",K12)))</formula>
    </cfRule>
  </conditionalFormatting>
  <conditionalFormatting sqref="K12">
    <cfRule type="containsText" dxfId="134" priority="7" operator="containsText" text="Within Limitations">
      <formula>NOT(ISERROR(SEARCH("Within Limitations",K12)))</formula>
    </cfRule>
  </conditionalFormatting>
  <conditionalFormatting sqref="K27">
    <cfRule type="containsText" dxfId="133" priority="8" operator="containsText" text="Within Limitations">
      <formula>NOT(ISERROR(SEARCH("Within Limitations",K27)))</formula>
    </cfRule>
  </conditionalFormatting>
  <conditionalFormatting sqref="K30">
    <cfRule type="containsText" dxfId="132" priority="3" operator="containsText" text="Too High">
      <formula>NOT(ISERROR(SEARCH("Too High",K30)))</formula>
    </cfRule>
    <cfRule type="containsText" dxfId="131" priority="4" operator="containsText" text="Within Limitations">
      <formula>NOT(ISERROR(SEARCH("Within Limitations",K30)))</formula>
    </cfRule>
  </conditionalFormatting>
  <conditionalFormatting sqref="P14">
    <cfRule type="expression" dxfId="130" priority="1">
      <formula>"$P$14&gt;(.75*$P$12)"</formula>
    </cfRule>
  </conditionalFormatting>
  <conditionalFormatting sqref="P20">
    <cfRule type="expression" dxfId="129" priority="2">
      <formula>"$P$14&gt;(.75*$P$12)"</formula>
    </cfRule>
  </conditionalFormatting>
  <pageMargins left="0.7" right="0.7" top="0.75" bottom="0.75" header="0.3" footer="0.3"/>
  <pageSetup scale="62" orientation="portrait"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8CABE-FD89-454B-AE31-4B6F2C84336E}">
  <sheetPr>
    <pageSetUpPr fitToPage="1"/>
  </sheetPr>
  <dimension ref="A1:I62"/>
  <sheetViews>
    <sheetView topLeftCell="A27"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14'!E2</f>
        <v>SR Example Fund 14</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14'!E3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68B68-6E51-4721-B022-45D522AFBDFC}">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271</v>
      </c>
      <c r="F2" s="91"/>
    </row>
    <row r="3" spans="1:16" ht="23.25" x14ac:dyDescent="0.35">
      <c r="A3" s="15"/>
      <c r="B3" s="11"/>
      <c r="C3" s="15"/>
      <c r="D3" s="15"/>
      <c r="E3" s="407" t="s">
        <v>253</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9" t="s">
        <v>98</v>
      </c>
      <c r="O8" s="399"/>
      <c r="P8" s="399"/>
    </row>
    <row r="9" spans="1:16" x14ac:dyDescent="0.2">
      <c r="A9" s="9" t="s">
        <v>9</v>
      </c>
      <c r="B9" s="9" t="s">
        <v>145</v>
      </c>
      <c r="G9" s="21">
        <f>+'SR 15 WKS'!H56</f>
        <v>0</v>
      </c>
      <c r="H9" s="14"/>
      <c r="I9" s="14"/>
    </row>
    <row r="10" spans="1:16" x14ac:dyDescent="0.2">
      <c r="B10" s="9" t="s">
        <v>153</v>
      </c>
      <c r="G10" s="22">
        <f>+'SR 15 WKS'!H60</f>
        <v>0</v>
      </c>
      <c r="H10" s="14"/>
      <c r="I10" s="14"/>
      <c r="N10" s="10" t="s">
        <v>109</v>
      </c>
      <c r="P10" s="45">
        <f>+'SR 15 WKS'!F56</f>
        <v>0</v>
      </c>
    </row>
    <row r="11" spans="1:16" ht="15.75" thickBot="1" x14ac:dyDescent="0.25">
      <c r="B11" s="9" t="s">
        <v>10</v>
      </c>
      <c r="G11" s="22"/>
      <c r="H11" s="14"/>
      <c r="I11" s="21">
        <f>G9+G10</f>
        <v>0</v>
      </c>
      <c r="N11" s="10" t="s">
        <v>326</v>
      </c>
      <c r="P11" s="46">
        <f>+'SR 15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15 WKS'!H56</f>
        <v>0</v>
      </c>
    </row>
    <row r="17" spans="1:16" x14ac:dyDescent="0.2">
      <c r="A17" s="9">
        <v>4</v>
      </c>
      <c r="B17" s="9" t="s">
        <v>115</v>
      </c>
      <c r="F17" s="9" t="str">
        <f>(+TOC!D2-1) &amp; " (Note 2)"</f>
        <v>2026 (Note 2)</v>
      </c>
      <c r="I17" s="172">
        <f>+'SR 15 WKS'!F61</f>
        <v>0</v>
      </c>
      <c r="N17" s="10" t="s">
        <v>325</v>
      </c>
      <c r="P17" s="80">
        <f>+'SR 15 WKS'!H60</f>
        <v>0</v>
      </c>
    </row>
    <row r="18" spans="1:16" x14ac:dyDescent="0.2">
      <c r="A18" s="9" t="s">
        <v>16</v>
      </c>
      <c r="B18" s="9" t="s">
        <v>154</v>
      </c>
      <c r="G18" s="20">
        <f>+'SR 15 WKS'!H27</f>
        <v>0</v>
      </c>
      <c r="I18" s="1"/>
      <c r="N18" s="10" t="s">
        <v>99</v>
      </c>
      <c r="P18" s="79">
        <f>SUM(P16:P17)</f>
        <v>0</v>
      </c>
    </row>
    <row r="19" spans="1:16" x14ac:dyDescent="0.2">
      <c r="B19" s="9" t="s">
        <v>155</v>
      </c>
      <c r="G19" s="19">
        <f>+'SR 15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28" priority="6" operator="containsText" text="Too High">
      <formula>NOT(ISERROR(SEARCH("Too High",K12)))</formula>
    </cfRule>
  </conditionalFormatting>
  <conditionalFormatting sqref="K12">
    <cfRule type="containsText" dxfId="127" priority="7" operator="containsText" text="Within Limitations">
      <formula>NOT(ISERROR(SEARCH("Within Limitations",K12)))</formula>
    </cfRule>
  </conditionalFormatting>
  <conditionalFormatting sqref="K27">
    <cfRule type="containsText" dxfId="126" priority="8" operator="containsText" text="Within Limitations">
      <formula>NOT(ISERROR(SEARCH("Within Limitations",K27)))</formula>
    </cfRule>
  </conditionalFormatting>
  <conditionalFormatting sqref="K30">
    <cfRule type="containsText" dxfId="125" priority="3" operator="containsText" text="Too High">
      <formula>NOT(ISERROR(SEARCH("Too High",K30)))</formula>
    </cfRule>
    <cfRule type="containsText" dxfId="124" priority="4" operator="containsText" text="Within Limitations">
      <formula>NOT(ISERROR(SEARCH("Within Limitations",K30)))</formula>
    </cfRule>
  </conditionalFormatting>
  <conditionalFormatting sqref="P14">
    <cfRule type="expression" dxfId="123" priority="1">
      <formula>"$P$14&gt;(.75*$P$12)"</formula>
    </cfRule>
  </conditionalFormatting>
  <conditionalFormatting sqref="P20">
    <cfRule type="expression" dxfId="122" priority="2">
      <formula>"$P$14&gt;(.75*$P$12)"</formula>
    </cfRule>
  </conditionalFormatting>
  <pageMargins left="0.7" right="0.7" top="0.75" bottom="0.75" header="0.3" footer="0.3"/>
  <pageSetup scale="62" orientation="portrait" r:id="rId1"/>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3D0C0-0538-47EE-9500-ACBAF61FAC0C}">
  <sheetPr>
    <pageSetUpPr fitToPage="1"/>
  </sheetPr>
  <dimension ref="A1:I62"/>
  <sheetViews>
    <sheetView zoomScale="85" zoomScaleNormal="85" workbookViewId="0">
      <selection activeCell="N25" sqref="N25"/>
    </sheetView>
  </sheetViews>
  <sheetFormatPr defaultColWidth="9.77734375" defaultRowHeight="15" x14ac:dyDescent="0.2"/>
  <cols>
    <col min="1" max="2" width="9.77734375" style="10"/>
    <col min="3" max="3" width="13.5546875" style="10" customWidth="1"/>
    <col min="4" max="4" width="1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+'SR 15'!E2</f>
        <v>SR Example Fund 15</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+'SR 15'!E3</f>
        <v>Fund XXX</v>
      </c>
      <c r="B6" s="399"/>
      <c r="C6" s="399"/>
      <c r="D6" s="399"/>
      <c r="E6" s="399"/>
      <c r="F6" s="399"/>
      <c r="G6" s="399"/>
      <c r="H6" s="399"/>
    </row>
    <row r="7" spans="1:9" ht="15" customHeight="1" x14ac:dyDescent="0.2">
      <c r="C7" s="9"/>
      <c r="D7" s="9"/>
    </row>
    <row r="8" spans="1:9" ht="15" customHeight="1" x14ac:dyDescent="0.2">
      <c r="D8" s="340" t="s">
        <v>695</v>
      </c>
      <c r="E8" s="356" t="s">
        <v>696</v>
      </c>
      <c r="F8" s="357"/>
      <c r="G8" s="357"/>
      <c r="H8" s="358"/>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23">
        <v>0</v>
      </c>
      <c r="E12" s="123">
        <v>0</v>
      </c>
      <c r="F12" s="123">
        <v>0</v>
      </c>
      <c r="G12" s="113"/>
      <c r="H12" s="114"/>
      <c r="I12" s="53"/>
    </row>
    <row r="13" spans="1:9" ht="21" customHeight="1" x14ac:dyDescent="0.2">
      <c r="A13" s="337" t="s">
        <v>85</v>
      </c>
      <c r="B13" s="91"/>
      <c r="C13" s="91"/>
      <c r="D13" s="123">
        <v>0</v>
      </c>
      <c r="E13" s="123">
        <v>0</v>
      </c>
      <c r="F13" s="123">
        <v>0</v>
      </c>
      <c r="G13" s="113"/>
      <c r="H13" s="111">
        <v>0</v>
      </c>
      <c r="I13" s="53"/>
    </row>
    <row r="14" spans="1:9" ht="21" customHeight="1" x14ac:dyDescent="0.2">
      <c r="A14" s="337" t="s">
        <v>65</v>
      </c>
      <c r="B14" s="91"/>
      <c r="C14" s="91"/>
      <c r="D14" s="123">
        <v>0</v>
      </c>
      <c r="E14" s="123">
        <v>0</v>
      </c>
      <c r="F14" s="123">
        <v>0</v>
      </c>
      <c r="G14" s="113"/>
      <c r="H14" s="111">
        <v>0</v>
      </c>
      <c r="I14" s="53"/>
    </row>
    <row r="15" spans="1:9" ht="21" customHeight="1" x14ac:dyDescent="0.2">
      <c r="A15" s="337" t="s">
        <v>82</v>
      </c>
      <c r="B15" s="91"/>
      <c r="C15" s="91"/>
      <c r="D15" s="123">
        <v>0</v>
      </c>
      <c r="E15" s="123">
        <v>0</v>
      </c>
      <c r="F15" s="123">
        <v>0</v>
      </c>
      <c r="G15" s="113"/>
      <c r="H15" s="111">
        <v>0</v>
      </c>
      <c r="I15" s="34"/>
    </row>
    <row r="16" spans="1:9" ht="20.25" customHeight="1" x14ac:dyDescent="0.2">
      <c r="A16" s="337" t="s">
        <v>86</v>
      </c>
      <c r="B16" s="91"/>
      <c r="C16" s="91"/>
      <c r="D16" s="123">
        <v>0</v>
      </c>
      <c r="E16" s="123">
        <v>0</v>
      </c>
      <c r="F16" s="123">
        <v>0</v>
      </c>
      <c r="G16" s="113"/>
      <c r="H16" s="111">
        <v>0</v>
      </c>
      <c r="I16" s="34"/>
    </row>
    <row r="17" spans="1:9" ht="21" customHeight="1" x14ac:dyDescent="0.2">
      <c r="A17" s="337" t="s">
        <v>87</v>
      </c>
      <c r="B17" s="91"/>
      <c r="C17" s="91"/>
      <c r="D17" s="123">
        <v>0</v>
      </c>
      <c r="E17" s="123">
        <v>0</v>
      </c>
      <c r="F17" s="123">
        <v>0</v>
      </c>
      <c r="G17" s="113"/>
      <c r="H17" s="111">
        <v>0</v>
      </c>
      <c r="I17" s="34"/>
    </row>
    <row r="18" spans="1:9" ht="20.25" customHeight="1" x14ac:dyDescent="0.2">
      <c r="A18" s="337" t="s">
        <v>67</v>
      </c>
      <c r="B18" s="91"/>
      <c r="C18" s="91"/>
      <c r="D18" s="123">
        <v>0</v>
      </c>
      <c r="E18" s="123">
        <v>0</v>
      </c>
      <c r="F18" s="123">
        <v>0</v>
      </c>
      <c r="G18" s="113"/>
      <c r="H18" s="111">
        <v>0</v>
      </c>
      <c r="I18" s="34"/>
    </row>
    <row r="19" spans="1:9" ht="20.25" customHeight="1" x14ac:dyDescent="0.2">
      <c r="A19" s="337" t="s">
        <v>80</v>
      </c>
      <c r="B19" s="91"/>
      <c r="C19" s="91"/>
      <c r="D19" s="123">
        <v>0</v>
      </c>
      <c r="E19" s="123">
        <v>0</v>
      </c>
      <c r="F19" s="123">
        <v>0</v>
      </c>
      <c r="G19" s="113"/>
      <c r="H19" s="111">
        <v>0</v>
      </c>
      <c r="I19" s="34"/>
    </row>
    <row r="20" spans="1:9" ht="20.25" customHeight="1" x14ac:dyDescent="0.2">
      <c r="A20" s="337" t="s">
        <v>56</v>
      </c>
      <c r="B20" s="91"/>
      <c r="C20" s="91"/>
      <c r="D20" s="123">
        <v>0</v>
      </c>
      <c r="E20" s="123">
        <v>0</v>
      </c>
      <c r="F20" s="123">
        <v>0</v>
      </c>
      <c r="G20" s="113"/>
      <c r="H20" s="111">
        <v>0</v>
      </c>
      <c r="I20" s="34"/>
    </row>
    <row r="21" spans="1:9" ht="20.25" customHeight="1" x14ac:dyDescent="0.2">
      <c r="A21" s="337" t="s">
        <v>92</v>
      </c>
      <c r="B21" s="91"/>
      <c r="C21" s="91"/>
      <c r="D21" s="123">
        <v>0</v>
      </c>
      <c r="E21" s="123">
        <v>0</v>
      </c>
      <c r="F21" s="123">
        <v>0</v>
      </c>
      <c r="G21" s="113"/>
      <c r="H21" s="111">
        <v>0</v>
      </c>
      <c r="I21" s="34"/>
    </row>
    <row r="22" spans="1:9" ht="21" customHeight="1" x14ac:dyDescent="0.2">
      <c r="A22" s="337"/>
      <c r="B22" s="91"/>
      <c r="C22" s="91"/>
      <c r="D22" s="123">
        <v>0</v>
      </c>
      <c r="E22" s="123">
        <v>0</v>
      </c>
      <c r="F22" s="123">
        <v>0</v>
      </c>
      <c r="G22" s="113"/>
      <c r="H22" s="111">
        <v>0</v>
      </c>
      <c r="I22" s="34"/>
    </row>
    <row r="23" spans="1:9" ht="21" customHeight="1" x14ac:dyDescent="0.2">
      <c r="A23" s="337"/>
      <c r="B23" s="91"/>
      <c r="C23" s="91"/>
      <c r="D23" s="123">
        <v>0</v>
      </c>
      <c r="E23" s="123">
        <v>0</v>
      </c>
      <c r="F23" s="123">
        <v>0</v>
      </c>
      <c r="G23" s="113"/>
      <c r="H23" s="111">
        <v>0</v>
      </c>
      <c r="I23" s="34"/>
    </row>
    <row r="24" spans="1:9" ht="21" customHeight="1" x14ac:dyDescent="0.2">
      <c r="A24" s="337"/>
      <c r="B24" s="91"/>
      <c r="C24" s="91"/>
      <c r="D24" s="123">
        <v>0</v>
      </c>
      <c r="E24" s="123">
        <v>0</v>
      </c>
      <c r="F24" s="123">
        <v>0</v>
      </c>
      <c r="G24" s="113"/>
      <c r="H24" s="111">
        <v>0</v>
      </c>
      <c r="I24" s="34"/>
    </row>
    <row r="25" spans="1:9" ht="21" customHeight="1" x14ac:dyDescent="0.2">
      <c r="A25" s="337"/>
      <c r="B25" s="91"/>
      <c r="C25" s="91"/>
      <c r="D25" s="123">
        <v>0</v>
      </c>
      <c r="E25" s="123">
        <v>0</v>
      </c>
      <c r="F25" s="123">
        <v>0</v>
      </c>
      <c r="G25" s="113"/>
      <c r="H25" s="111">
        <v>0</v>
      </c>
      <c r="I25" s="34"/>
    </row>
    <row r="26" spans="1:9" ht="20.25" customHeight="1" x14ac:dyDescent="0.2">
      <c r="A26" s="337"/>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69</v>
      </c>
      <c r="B33" s="91"/>
      <c r="C33" s="91"/>
      <c r="D33" s="111">
        <v>0</v>
      </c>
      <c r="E33" s="111">
        <v>0</v>
      </c>
      <c r="F33" s="111">
        <v>0</v>
      </c>
      <c r="G33" s="112">
        <v>0</v>
      </c>
      <c r="H33" s="111">
        <v>0</v>
      </c>
    </row>
    <row r="34" spans="1:9" ht="20.25" customHeight="1" x14ac:dyDescent="0.2">
      <c r="A34" s="337" t="s">
        <v>90</v>
      </c>
      <c r="B34" s="91"/>
      <c r="C34" s="91"/>
      <c r="D34" s="111">
        <v>0</v>
      </c>
      <c r="E34" s="111">
        <v>0</v>
      </c>
      <c r="F34" s="111">
        <v>0</v>
      </c>
      <c r="G34" s="112">
        <v>0</v>
      </c>
      <c r="H34" s="111">
        <v>0</v>
      </c>
      <c r="I34" s="28"/>
    </row>
    <row r="35" spans="1:9" ht="20.25" customHeight="1" x14ac:dyDescent="0.2">
      <c r="A35" s="337" t="s">
        <v>93</v>
      </c>
      <c r="B35" s="91"/>
      <c r="C35" s="91"/>
      <c r="D35" s="111">
        <v>0</v>
      </c>
      <c r="E35" s="111">
        <v>0</v>
      </c>
      <c r="F35" s="111">
        <v>0</v>
      </c>
      <c r="G35" s="112">
        <v>0</v>
      </c>
      <c r="H35" s="111">
        <v>0</v>
      </c>
      <c r="I35" s="28"/>
    </row>
    <row r="36" spans="1:9" ht="20.25" customHeight="1" x14ac:dyDescent="0.2">
      <c r="A36" s="337" t="s">
        <v>70</v>
      </c>
      <c r="B36" s="91"/>
      <c r="C36" s="91"/>
      <c r="D36" s="111">
        <v>0</v>
      </c>
      <c r="E36" s="111">
        <v>0</v>
      </c>
      <c r="F36" s="111">
        <v>0</v>
      </c>
      <c r="G36" s="112">
        <v>0</v>
      </c>
      <c r="H36" s="111">
        <v>0</v>
      </c>
      <c r="I36" s="28"/>
    </row>
    <row r="37" spans="1:9" ht="20.25" customHeight="1" x14ac:dyDescent="0.2">
      <c r="A37" s="337" t="s">
        <v>83</v>
      </c>
      <c r="B37" s="91"/>
      <c r="C37" s="91"/>
      <c r="D37" s="111">
        <v>0</v>
      </c>
      <c r="E37" s="111">
        <v>0</v>
      </c>
      <c r="F37" s="111">
        <v>0</v>
      </c>
      <c r="G37" s="112">
        <v>0</v>
      </c>
      <c r="H37" s="111">
        <v>0</v>
      </c>
      <c r="I37" s="28"/>
    </row>
    <row r="38" spans="1:9" ht="20.25" customHeight="1" x14ac:dyDescent="0.2">
      <c r="A38" s="337" t="s">
        <v>84</v>
      </c>
      <c r="B38" s="91"/>
      <c r="C38" s="91"/>
      <c r="D38" s="111">
        <v>0</v>
      </c>
      <c r="E38" s="111">
        <v>0</v>
      </c>
      <c r="F38" s="111">
        <v>0</v>
      </c>
      <c r="G38" s="112">
        <v>0</v>
      </c>
      <c r="H38" s="111">
        <v>0</v>
      </c>
      <c r="I38" s="28"/>
    </row>
    <row r="39" spans="1:9" ht="20.25" customHeight="1" x14ac:dyDescent="0.2">
      <c r="A39" s="337" t="s">
        <v>71</v>
      </c>
      <c r="B39" s="91"/>
      <c r="C39" s="91"/>
      <c r="D39" s="111">
        <v>0</v>
      </c>
      <c r="E39" s="111">
        <v>0</v>
      </c>
      <c r="F39" s="111">
        <v>0</v>
      </c>
      <c r="G39" s="112">
        <v>0</v>
      </c>
      <c r="H39" s="111">
        <v>0</v>
      </c>
      <c r="I39" s="28"/>
    </row>
    <row r="40" spans="1:9" ht="20.25" customHeight="1" x14ac:dyDescent="0.2">
      <c r="A40" s="337" t="s">
        <v>72</v>
      </c>
      <c r="B40" s="91"/>
      <c r="C40" s="91"/>
      <c r="D40" s="111">
        <v>0</v>
      </c>
      <c r="E40" s="111">
        <v>0</v>
      </c>
      <c r="F40" s="111">
        <v>0</v>
      </c>
      <c r="G40" s="112">
        <v>0</v>
      </c>
      <c r="H40" s="111">
        <v>0</v>
      </c>
      <c r="I40" s="28"/>
    </row>
    <row r="41" spans="1:9" ht="20.25" customHeight="1" x14ac:dyDescent="0.2">
      <c r="A41" s="337" t="s">
        <v>81</v>
      </c>
      <c r="B41" s="91"/>
      <c r="C41" s="91"/>
      <c r="D41" s="111">
        <v>0</v>
      </c>
      <c r="E41" s="111">
        <v>0</v>
      </c>
      <c r="F41" s="111">
        <v>0</v>
      </c>
      <c r="G41" s="112">
        <v>0</v>
      </c>
      <c r="H41" s="111">
        <v>0</v>
      </c>
      <c r="I41" s="28"/>
    </row>
    <row r="42" spans="1:9" ht="20.25" customHeight="1" x14ac:dyDescent="0.2">
      <c r="A42" s="337" t="s">
        <v>73</v>
      </c>
      <c r="B42" s="91"/>
      <c r="C42" s="91"/>
      <c r="D42" s="111">
        <v>0</v>
      </c>
      <c r="E42" s="111">
        <v>0</v>
      </c>
      <c r="F42" s="111">
        <v>0</v>
      </c>
      <c r="G42" s="112">
        <v>0</v>
      </c>
      <c r="H42" s="111">
        <v>0</v>
      </c>
      <c r="I42" s="28"/>
    </row>
    <row r="43" spans="1:9" ht="25.5" customHeight="1" x14ac:dyDescent="0.2">
      <c r="A43" s="337" t="s">
        <v>74</v>
      </c>
      <c r="B43" s="91"/>
      <c r="C43" s="91"/>
      <c r="D43" s="111">
        <v>0</v>
      </c>
      <c r="E43" s="111">
        <v>0</v>
      </c>
      <c r="F43" s="111">
        <v>0</v>
      </c>
      <c r="G43" s="112">
        <v>0</v>
      </c>
      <c r="H43" s="111">
        <v>0</v>
      </c>
      <c r="I43" s="28"/>
    </row>
    <row r="44" spans="1:9" ht="25.5" customHeight="1" x14ac:dyDescent="0.2">
      <c r="A44" s="337" t="s">
        <v>75</v>
      </c>
      <c r="B44" s="91"/>
      <c r="C44" s="91"/>
      <c r="D44" s="111">
        <v>0</v>
      </c>
      <c r="E44" s="111">
        <v>0</v>
      </c>
      <c r="F44" s="111">
        <v>0</v>
      </c>
      <c r="G44" s="112">
        <v>0</v>
      </c>
      <c r="H44" s="111">
        <v>0</v>
      </c>
      <c r="I44" s="28"/>
    </row>
    <row r="45" spans="1:9" ht="20.25" customHeight="1" x14ac:dyDescent="0.2">
      <c r="A45" s="337" t="s">
        <v>89</v>
      </c>
      <c r="B45" s="91"/>
      <c r="C45" s="91"/>
      <c r="D45" s="111">
        <v>0</v>
      </c>
      <c r="E45" s="111">
        <v>0</v>
      </c>
      <c r="F45" s="111">
        <v>0</v>
      </c>
      <c r="G45" s="112">
        <v>0</v>
      </c>
      <c r="H45" s="111">
        <v>0</v>
      </c>
      <c r="I45" s="28"/>
    </row>
    <row r="46" spans="1:9" ht="21" customHeight="1" x14ac:dyDescent="0.2">
      <c r="A46" s="337" t="s">
        <v>76</v>
      </c>
      <c r="B46" s="91"/>
      <c r="C46" s="91"/>
      <c r="D46" s="111">
        <v>0</v>
      </c>
      <c r="E46" s="111">
        <v>0</v>
      </c>
      <c r="F46" s="111">
        <v>0</v>
      </c>
      <c r="G46" s="112">
        <v>0</v>
      </c>
      <c r="H46" s="111">
        <v>0</v>
      </c>
      <c r="I46" s="28"/>
    </row>
    <row r="47" spans="1:9" ht="20.100000000000001" customHeight="1" x14ac:dyDescent="0.2">
      <c r="A47" s="337" t="s">
        <v>77</v>
      </c>
      <c r="B47" s="91"/>
      <c r="C47" s="91"/>
      <c r="D47" s="111">
        <v>0</v>
      </c>
      <c r="E47" s="111">
        <v>0</v>
      </c>
      <c r="F47" s="111">
        <v>0</v>
      </c>
      <c r="G47" s="112">
        <v>0</v>
      </c>
      <c r="H47" s="111">
        <v>0</v>
      </c>
      <c r="I47" s="28"/>
    </row>
    <row r="48" spans="1:9" ht="20.25" customHeight="1" x14ac:dyDescent="0.2">
      <c r="A48" s="337" t="s">
        <v>78</v>
      </c>
      <c r="B48" s="91"/>
      <c r="C48" s="91"/>
      <c r="D48" s="111">
        <v>0</v>
      </c>
      <c r="E48" s="111">
        <v>0</v>
      </c>
      <c r="F48" s="111">
        <v>0</v>
      </c>
      <c r="G48" s="112">
        <v>0</v>
      </c>
      <c r="H48" s="111">
        <v>0</v>
      </c>
      <c r="I48" s="28"/>
    </row>
    <row r="49" spans="1:9" ht="21" customHeight="1" x14ac:dyDescent="0.2">
      <c r="A49" s="337" t="s">
        <v>79</v>
      </c>
      <c r="B49" s="91"/>
      <c r="C49" s="91"/>
      <c r="D49" s="111">
        <v>0</v>
      </c>
      <c r="E49" s="111">
        <v>0</v>
      </c>
      <c r="F49" s="111">
        <v>0</v>
      </c>
      <c r="G49" s="112">
        <v>0</v>
      </c>
      <c r="H49" s="111">
        <v>0</v>
      </c>
      <c r="I49" s="28"/>
    </row>
    <row r="50" spans="1:9" ht="21" customHeight="1" x14ac:dyDescent="0.2">
      <c r="A50" s="337" t="s">
        <v>56</v>
      </c>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337"/>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AF601-9FAA-48E2-948C-8B9FD1CD798F}">
  <sheetPr>
    <pageSetUpPr fitToPage="1"/>
  </sheetPr>
  <dimension ref="A1:P69"/>
  <sheetViews>
    <sheetView showGridLines="0" zoomScale="85" zoomScaleNormal="85" workbookViewId="0">
      <selection activeCell="N11" sqref="N11"/>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255</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1 WKS'!H45</f>
        <v>0</v>
      </c>
      <c r="H9" s="14"/>
      <c r="I9" s="14"/>
    </row>
    <row r="10" spans="1:16" x14ac:dyDescent="0.2">
      <c r="B10" s="9" t="s">
        <v>146</v>
      </c>
      <c r="G10" s="22">
        <f>+'DS 1 WKS'!H49</f>
        <v>0</v>
      </c>
      <c r="H10" s="14"/>
      <c r="I10" s="14"/>
      <c r="N10" s="10" t="s">
        <v>109</v>
      </c>
      <c r="P10" s="45">
        <f>+'DS 1 WKS'!F45</f>
        <v>0</v>
      </c>
    </row>
    <row r="11" spans="1:16" ht="15.75" thickBot="1" x14ac:dyDescent="0.25">
      <c r="B11" s="9" t="s">
        <v>10</v>
      </c>
      <c r="G11" s="22"/>
      <c r="H11" s="14"/>
      <c r="I11" s="21">
        <f>G9+G10</f>
        <v>0</v>
      </c>
      <c r="N11" s="10" t="s">
        <v>326</v>
      </c>
      <c r="P11" s="46">
        <f>+'DS 1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1 WKS'!H45</f>
        <v>0</v>
      </c>
    </row>
    <row r="17" spans="1:16" x14ac:dyDescent="0.2">
      <c r="A17" s="9">
        <v>4</v>
      </c>
      <c r="B17" s="9" t="s">
        <v>115</v>
      </c>
      <c r="F17" s="9" t="str">
        <f>(+TOC!D2-1) &amp; " (Note 2)"</f>
        <v>2026 (Note 2)</v>
      </c>
      <c r="I17" s="21">
        <f>+'DS 1 WKS'!F50</f>
        <v>0</v>
      </c>
      <c r="N17" s="10" t="s">
        <v>325</v>
      </c>
      <c r="P17" s="80">
        <f>+'DS 1 WKS'!H49</f>
        <v>0</v>
      </c>
    </row>
    <row r="18" spans="1:16" x14ac:dyDescent="0.2">
      <c r="A18" s="9" t="s">
        <v>16</v>
      </c>
      <c r="B18" s="9" t="s">
        <v>147</v>
      </c>
      <c r="G18" s="20">
        <f>+'DS 1 WKS'!H27</f>
        <v>0</v>
      </c>
      <c r="I18" s="1"/>
      <c r="N18" s="10" t="s">
        <v>99</v>
      </c>
      <c r="P18" s="79">
        <f>SUM(P16:P17)</f>
        <v>0</v>
      </c>
    </row>
    <row r="19" spans="1:16" x14ac:dyDescent="0.2">
      <c r="B19" s="9" t="s">
        <v>148</v>
      </c>
      <c r="G19" s="19">
        <f>+'DS 1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phoneticPr fontId="33" type="noConversion"/>
  <conditionalFormatting sqref="I30">
    <cfRule type="cellIs" dxfId="121" priority="5" operator="greaterThan">
      <formula>10</formula>
    </cfRule>
  </conditionalFormatting>
  <conditionalFormatting sqref="K12 K27">
    <cfRule type="containsText" dxfId="120" priority="6" operator="containsText" text="Too High">
      <formula>NOT(ISERROR(SEARCH("Too High",K12)))</formula>
    </cfRule>
  </conditionalFormatting>
  <conditionalFormatting sqref="K12">
    <cfRule type="containsText" dxfId="119" priority="7" operator="containsText" text="Within Limitations">
      <formula>NOT(ISERROR(SEARCH("Within Limitations",K12)))</formula>
    </cfRule>
  </conditionalFormatting>
  <conditionalFormatting sqref="K27">
    <cfRule type="containsText" dxfId="118" priority="8" operator="containsText" text="Within Limitations">
      <formula>NOT(ISERROR(SEARCH("Within Limitations",K27)))</formula>
    </cfRule>
  </conditionalFormatting>
  <conditionalFormatting sqref="P14">
    <cfRule type="expression" dxfId="117" priority="1">
      <formula>"$P$14&gt;(.75*$P$12)"</formula>
    </cfRule>
  </conditionalFormatting>
  <conditionalFormatting sqref="P20">
    <cfRule type="expression" dxfId="116" priority="2">
      <formula>"$P$14&gt;(.75*$P$12)"</formula>
    </cfRule>
  </conditionalFormatting>
  <hyperlinks>
    <hyperlink ref="G69" r:id="rId1" xr:uid="{4148E2DF-72BE-4FEC-84C2-4097512F0622}"/>
  </hyperlinks>
  <pageMargins left="0.7" right="0.7" top="0.75" bottom="0.75" header="0.3" footer="0.3"/>
  <pageSetup scale="63" orientation="portrait"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66131-DD6A-4CDB-9DE3-8012218A27F4}">
  <sheetPr>
    <pageSetUpPr fitToPage="1"/>
  </sheetPr>
  <dimension ref="A1:I51"/>
  <sheetViews>
    <sheetView topLeftCell="A19" zoomScale="85" zoomScaleNormal="85" workbookViewId="0">
      <selection activeCell="Q55" sqref="Q55"/>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1'!D2</f>
        <v>DS Example Fund 1</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1'!E3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41"/>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CC3CC-87F9-41A4-B683-CD0A9F1EF82C}">
  <sheetPr>
    <pageSetUpPr fitToPage="1"/>
  </sheetPr>
  <dimension ref="A1:P69"/>
  <sheetViews>
    <sheetView showGridLines="0" zoomScale="85" zoomScaleNormal="85" workbookViewId="0">
      <selection activeCell="N11" sqref="N11"/>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272</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2 WKS'!H45</f>
        <v>0</v>
      </c>
      <c r="H9" s="14"/>
      <c r="I9" s="14"/>
    </row>
    <row r="10" spans="1:16" x14ac:dyDescent="0.2">
      <c r="B10" s="9" t="s">
        <v>146</v>
      </c>
      <c r="G10" s="22">
        <f>+'DS 2 WKS'!H49</f>
        <v>0</v>
      </c>
      <c r="H10" s="14"/>
      <c r="I10" s="14"/>
      <c r="N10" s="10" t="s">
        <v>109</v>
      </c>
      <c r="P10" s="45">
        <f>+'DS 2 WKS'!F45</f>
        <v>0</v>
      </c>
    </row>
    <row r="11" spans="1:16" ht="15.75" thickBot="1" x14ac:dyDescent="0.25">
      <c r="B11" s="9" t="s">
        <v>10</v>
      </c>
      <c r="G11" s="22"/>
      <c r="H11" s="14"/>
      <c r="I11" s="21">
        <f>G9+G10</f>
        <v>0</v>
      </c>
      <c r="N11" s="10" t="s">
        <v>326</v>
      </c>
      <c r="P11" s="46">
        <f>+'DS 2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2 WKS'!H45</f>
        <v>0</v>
      </c>
    </row>
    <row r="17" spans="1:16" x14ac:dyDescent="0.2">
      <c r="A17" s="9">
        <v>4</v>
      </c>
      <c r="B17" s="9" t="s">
        <v>115</v>
      </c>
      <c r="F17" s="9" t="str">
        <f>(+TOC!D2-1) &amp; " (Note 2)"</f>
        <v>2026 (Note 2)</v>
      </c>
      <c r="I17" s="21">
        <f>+'DS 2 WKS'!F50</f>
        <v>0</v>
      </c>
      <c r="N17" s="10" t="s">
        <v>325</v>
      </c>
      <c r="P17" s="80">
        <f>+'DS 2 WKS'!H49</f>
        <v>0</v>
      </c>
    </row>
    <row r="18" spans="1:16" x14ac:dyDescent="0.2">
      <c r="A18" s="9" t="s">
        <v>16</v>
      </c>
      <c r="B18" s="9" t="s">
        <v>147</v>
      </c>
      <c r="G18" s="20">
        <f>+'DS 2 WKS'!H27</f>
        <v>0</v>
      </c>
      <c r="I18" s="1"/>
      <c r="N18" s="10" t="s">
        <v>99</v>
      </c>
      <c r="P18" s="79">
        <f>SUM(P16:P17)</f>
        <v>0</v>
      </c>
    </row>
    <row r="19" spans="1:16" x14ac:dyDescent="0.2">
      <c r="B19" s="9" t="s">
        <v>148</v>
      </c>
      <c r="G19" s="19">
        <f>+'DS 2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I30">
    <cfRule type="cellIs" dxfId="115" priority="3" operator="greaterThan">
      <formula>10</formula>
    </cfRule>
  </conditionalFormatting>
  <conditionalFormatting sqref="K12 K27">
    <cfRule type="containsText" dxfId="114" priority="4" operator="containsText" text="Too High">
      <formula>NOT(ISERROR(SEARCH("Too High",K12)))</formula>
    </cfRule>
  </conditionalFormatting>
  <conditionalFormatting sqref="K12">
    <cfRule type="containsText" dxfId="113" priority="5" operator="containsText" text="Within Limitations">
      <formula>NOT(ISERROR(SEARCH("Within Limitations",K12)))</formula>
    </cfRule>
  </conditionalFormatting>
  <conditionalFormatting sqref="K27">
    <cfRule type="containsText" dxfId="112" priority="6" operator="containsText" text="Within Limitations">
      <formula>NOT(ISERROR(SEARCH("Within Limitations",K27)))</formula>
    </cfRule>
  </conditionalFormatting>
  <conditionalFormatting sqref="P14">
    <cfRule type="expression" dxfId="111" priority="1">
      <formula>"$P$14&gt;(.75*$P$12)"</formula>
    </cfRule>
  </conditionalFormatting>
  <conditionalFormatting sqref="P20">
    <cfRule type="expression" dxfId="110" priority="2">
      <formula>"$P$14&gt;(.75*$P$12)"</formula>
    </cfRule>
  </conditionalFormatting>
  <hyperlinks>
    <hyperlink ref="G69" r:id="rId1" xr:uid="{B0F0BAA3-9EA3-4359-AD23-5D58340422F5}"/>
  </hyperlinks>
  <pageMargins left="0.7" right="0.7" top="0.75" bottom="0.75" header="0.3" footer="0.3"/>
  <pageSetup scale="63" orientation="portrait" r:id="rId2"/>
  <legacyDrawing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59477-F696-4761-B92E-ABD50B2D523A}">
  <sheetPr>
    <pageSetUpPr fitToPage="1"/>
  </sheetPr>
  <dimension ref="A1:I51"/>
  <sheetViews>
    <sheetView topLeftCell="A23" zoomScale="85" zoomScaleNormal="85" workbookViewId="0">
      <selection activeCell="O52" sqref="O52"/>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2'!D2</f>
        <v>DS Example Fund 2</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2'!E3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35">
        <f>SUM(H32:H44)</f>
        <v>0</v>
      </c>
      <c r="I45" s="28"/>
    </row>
    <row r="46" spans="1:9" ht="20.100000000000001" customHeight="1" x14ac:dyDescent="0.25">
      <c r="A46" s="223" t="s">
        <v>58</v>
      </c>
      <c r="B46" s="91"/>
      <c r="C46" s="91"/>
      <c r="D46" s="35">
        <f>D27-D45</f>
        <v>0</v>
      </c>
      <c r="E46" s="35">
        <f>E27-E45</f>
        <v>0</v>
      </c>
      <c r="F46" s="35">
        <f>F27-F45</f>
        <v>0</v>
      </c>
      <c r="G46" s="36">
        <f>H27-G45</f>
        <v>0</v>
      </c>
      <c r="H46" s="23">
        <f>H27-H45</f>
        <v>0</v>
      </c>
      <c r="I46" s="28"/>
    </row>
    <row r="47" spans="1:9" ht="15.75" x14ac:dyDescent="0.25">
      <c r="A47" s="223" t="s">
        <v>59</v>
      </c>
      <c r="B47" s="91"/>
      <c r="C47" s="91"/>
      <c r="D47" s="89">
        <v>0</v>
      </c>
      <c r="E47" s="89">
        <f>D50</f>
        <v>0</v>
      </c>
      <c r="F47" s="35">
        <f>+E50</f>
        <v>0</v>
      </c>
      <c r="G47" s="36">
        <f>+F50</f>
        <v>0</v>
      </c>
      <c r="H47" s="23">
        <f>+F50</f>
        <v>0</v>
      </c>
      <c r="I47" s="28"/>
    </row>
    <row r="48" spans="1:9" ht="20.100000000000001" customHeight="1" x14ac:dyDescent="0.25">
      <c r="A48" s="223" t="s">
        <v>60</v>
      </c>
      <c r="B48" s="91"/>
      <c r="C48" s="91"/>
      <c r="D48" s="89">
        <v>0</v>
      </c>
      <c r="E48" s="89">
        <v>0</v>
      </c>
      <c r="F48" s="89">
        <v>0</v>
      </c>
      <c r="G48" s="90">
        <v>0</v>
      </c>
      <c r="H48" s="83">
        <v>0</v>
      </c>
      <c r="I48" s="28"/>
    </row>
    <row r="49" spans="1:9" ht="20.100000000000001" customHeight="1" x14ac:dyDescent="0.25">
      <c r="A49" s="223" t="s">
        <v>66</v>
      </c>
      <c r="B49" s="91"/>
      <c r="C49" s="91"/>
      <c r="D49" s="89">
        <v>0</v>
      </c>
      <c r="E49" s="89">
        <v>0</v>
      </c>
      <c r="F49" s="89">
        <v>0</v>
      </c>
      <c r="G49" s="90">
        <v>0</v>
      </c>
      <c r="H49" s="83">
        <v>0</v>
      </c>
      <c r="I49" s="28"/>
    </row>
    <row r="50" spans="1:9" ht="20.100000000000001" customHeight="1" x14ac:dyDescent="0.25">
      <c r="A50" s="223" t="s">
        <v>144</v>
      </c>
      <c r="B50" s="91"/>
      <c r="C50" s="91"/>
      <c r="D50" s="35">
        <f>D46+D47+D48-D49</f>
        <v>0</v>
      </c>
      <c r="E50" s="35">
        <f>E46+E47+E48-E49</f>
        <v>0</v>
      </c>
      <c r="F50" s="36">
        <f>F46+F47+F48-F49</f>
        <v>0</v>
      </c>
      <c r="G50" s="37">
        <f>G46+G47+G48-G49</f>
        <v>0</v>
      </c>
      <c r="H50" s="38">
        <f>H46+H47+H48-H49</f>
        <v>0</v>
      </c>
      <c r="I50" s="28"/>
    </row>
    <row r="51" spans="1:9" ht="20.100000000000001" customHeight="1" x14ac:dyDescent="0.2">
      <c r="E51" s="1"/>
      <c r="F51" s="1"/>
      <c r="G51" s="1"/>
    </row>
  </sheetData>
  <mergeCells count="4">
    <mergeCell ref="A4:H4"/>
    <mergeCell ref="A5:H5"/>
    <mergeCell ref="A6:H6"/>
    <mergeCell ref="E8:H8"/>
  </mergeCells>
  <pageMargins left="0.7" right="0.7" top="0.75" bottom="0.75" header="0.3" footer="0.3"/>
  <pageSetup scale="74" orientation="portrait" r:id="rId1"/>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8B78-5D40-4EF3-82C0-9E54A6424459}">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273</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3 WKS'!H45</f>
        <v>0</v>
      </c>
      <c r="H9" s="14"/>
      <c r="I9" s="14"/>
    </row>
    <row r="10" spans="1:16" x14ac:dyDescent="0.2">
      <c r="B10" s="9" t="s">
        <v>146</v>
      </c>
      <c r="G10" s="22">
        <f>+'DS 3 WKS'!H49</f>
        <v>0</v>
      </c>
      <c r="H10" s="14"/>
      <c r="I10" s="14"/>
      <c r="N10" s="10" t="s">
        <v>109</v>
      </c>
      <c r="P10" s="45">
        <f>+'DS 3 WKS'!F45</f>
        <v>0</v>
      </c>
    </row>
    <row r="11" spans="1:16" ht="15.75" thickBot="1" x14ac:dyDescent="0.25">
      <c r="B11" s="9" t="s">
        <v>10</v>
      </c>
      <c r="G11" s="22"/>
      <c r="H11" s="14"/>
      <c r="I11" s="21">
        <f>G9+G10</f>
        <v>0</v>
      </c>
      <c r="N11" s="10" t="s">
        <v>326</v>
      </c>
      <c r="P11" s="46">
        <f>+'DS 3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3 WKS'!H45</f>
        <v>0</v>
      </c>
    </row>
    <row r="17" spans="1:16" x14ac:dyDescent="0.2">
      <c r="A17" s="9">
        <v>4</v>
      </c>
      <c r="B17" s="9" t="s">
        <v>115</v>
      </c>
      <c r="F17" s="9" t="str">
        <f>(+TOC!D2-1) &amp; " (Note 2)"</f>
        <v>2026 (Note 2)</v>
      </c>
      <c r="I17" s="21">
        <f>+'DS 3 WKS'!F50</f>
        <v>0</v>
      </c>
      <c r="N17" s="10" t="s">
        <v>325</v>
      </c>
      <c r="P17" s="80">
        <f>+'DS 3 WKS'!H49</f>
        <v>0</v>
      </c>
    </row>
    <row r="18" spans="1:16" x14ac:dyDescent="0.2">
      <c r="A18" s="9" t="s">
        <v>16</v>
      </c>
      <c r="B18" s="9" t="s">
        <v>147</v>
      </c>
      <c r="G18" s="20">
        <f>+'DS 3 WKS'!H27</f>
        <v>0</v>
      </c>
      <c r="I18" s="1"/>
      <c r="N18" s="10" t="s">
        <v>99</v>
      </c>
      <c r="P18" s="79">
        <f>SUM(P16:P17)</f>
        <v>0</v>
      </c>
    </row>
    <row r="19" spans="1:16" x14ac:dyDescent="0.2">
      <c r="B19" s="9" t="s">
        <v>148</v>
      </c>
      <c r="G19" s="19">
        <f>+'DS 3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109" priority="4" operator="containsText" text="Too High">
      <formula>NOT(ISERROR(SEARCH("Too High",K12)))</formula>
    </cfRule>
  </conditionalFormatting>
  <conditionalFormatting sqref="K12">
    <cfRule type="containsText" dxfId="108" priority="5" operator="containsText" text="Within Limitations">
      <formula>NOT(ISERROR(SEARCH("Within Limitations",K12)))</formula>
    </cfRule>
  </conditionalFormatting>
  <conditionalFormatting sqref="K27">
    <cfRule type="containsText" dxfId="107" priority="6" operator="containsText" text="Within Limitations">
      <formula>NOT(ISERROR(SEARCH("Within Limitations",K27)))</formula>
    </cfRule>
  </conditionalFormatting>
  <conditionalFormatting sqref="P14">
    <cfRule type="expression" dxfId="106" priority="1">
      <formula>"$P$14&gt;(.75*$P$12)"</formula>
    </cfRule>
  </conditionalFormatting>
  <conditionalFormatting sqref="P20">
    <cfRule type="expression" dxfId="105" priority="2">
      <formula>"$P$14&gt;(.75*$P$12)"</formula>
    </cfRule>
  </conditionalFormatting>
  <hyperlinks>
    <hyperlink ref="G69" r:id="rId1" xr:uid="{9FEAE0D4-76D3-46EA-8CB8-C48AB497F1AF}"/>
  </hyperlinks>
  <pageMargins left="0.7" right="0.7" top="0.75" bottom="0.75" header="0.3" footer="0.3"/>
  <pageSetup scale="63" orientation="portrait" r:id="rId2"/>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7B0FA-3D8B-484A-B41E-BEF584CADAFB}">
  <sheetPr>
    <pageSetUpPr fitToPage="1"/>
  </sheetPr>
  <dimension ref="A1:I51"/>
  <sheetViews>
    <sheetView topLeftCell="A17"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3'!D2</f>
        <v>DS Example Fund 3</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3'!E3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35">
        <f>SUM(H32:H44)</f>
        <v>0</v>
      </c>
      <c r="I45" s="28"/>
    </row>
    <row r="46" spans="1:9" ht="20.100000000000001" customHeight="1" x14ac:dyDescent="0.25">
      <c r="A46" s="223" t="s">
        <v>58</v>
      </c>
      <c r="B46" s="91"/>
      <c r="C46" s="91"/>
      <c r="D46" s="35">
        <f>D27-D45</f>
        <v>0</v>
      </c>
      <c r="E46" s="35">
        <f>E27-E45</f>
        <v>0</v>
      </c>
      <c r="F46" s="35">
        <f>F27-F45</f>
        <v>0</v>
      </c>
      <c r="G46" s="36">
        <f>H27-G45</f>
        <v>0</v>
      </c>
      <c r="H46" s="23">
        <f>H27-H45</f>
        <v>0</v>
      </c>
      <c r="I46" s="28"/>
    </row>
    <row r="47" spans="1:9" ht="15.75" x14ac:dyDescent="0.25">
      <c r="A47" s="223" t="s">
        <v>59</v>
      </c>
      <c r="B47" s="91"/>
      <c r="C47" s="91"/>
      <c r="D47" s="89">
        <v>0</v>
      </c>
      <c r="E47" s="89">
        <f>D50</f>
        <v>0</v>
      </c>
      <c r="F47" s="35">
        <f>+E50</f>
        <v>0</v>
      </c>
      <c r="G47" s="36">
        <f>+F50</f>
        <v>0</v>
      </c>
      <c r="H47" s="23">
        <f>+F50</f>
        <v>0</v>
      </c>
      <c r="I47" s="28"/>
    </row>
    <row r="48" spans="1:9" ht="20.100000000000001" customHeight="1" x14ac:dyDescent="0.25">
      <c r="A48" s="223" t="s">
        <v>60</v>
      </c>
      <c r="B48" s="91"/>
      <c r="C48" s="91"/>
      <c r="D48" s="89">
        <v>0</v>
      </c>
      <c r="E48" s="89">
        <v>0</v>
      </c>
      <c r="F48" s="89">
        <v>0</v>
      </c>
      <c r="G48" s="90">
        <v>0</v>
      </c>
      <c r="H48" s="83">
        <v>0</v>
      </c>
      <c r="I48" s="28"/>
    </row>
    <row r="49" spans="1:9" ht="20.100000000000001" customHeight="1" x14ac:dyDescent="0.25">
      <c r="A49" s="223" t="s">
        <v>66</v>
      </c>
      <c r="B49" s="91"/>
      <c r="C49" s="91"/>
      <c r="D49" s="89">
        <v>0</v>
      </c>
      <c r="E49" s="89">
        <v>0</v>
      </c>
      <c r="F49" s="89">
        <v>0</v>
      </c>
      <c r="G49" s="90">
        <v>0</v>
      </c>
      <c r="H49" s="83">
        <v>0</v>
      </c>
      <c r="I49" s="28"/>
    </row>
    <row r="50" spans="1:9" ht="20.100000000000001" customHeight="1" x14ac:dyDescent="0.25">
      <c r="A50" s="223" t="s">
        <v>144</v>
      </c>
      <c r="B50" s="91"/>
      <c r="C50" s="91"/>
      <c r="D50" s="35">
        <f>D46+D47+D48-D49</f>
        <v>0</v>
      </c>
      <c r="E50" s="35">
        <f>E46+E47+E48-E49</f>
        <v>0</v>
      </c>
      <c r="F50" s="36">
        <f>F46+F47+F48-F49</f>
        <v>0</v>
      </c>
      <c r="G50" s="37">
        <f>G46+G47+G48-G49</f>
        <v>0</v>
      </c>
      <c r="H50" s="38">
        <f>H46+H47+H48-H49</f>
        <v>0</v>
      </c>
      <c r="I50" s="28"/>
    </row>
    <row r="51" spans="1:9" ht="20.100000000000001" customHeight="1" x14ac:dyDescent="0.2">
      <c r="E51" s="1"/>
      <c r="F51" s="1"/>
      <c r="G51" s="1"/>
    </row>
  </sheetData>
  <mergeCells count="4">
    <mergeCell ref="A4:H4"/>
    <mergeCell ref="A5:H5"/>
    <mergeCell ref="A6:H6"/>
    <mergeCell ref="E8:H8"/>
  </mergeCells>
  <pageMargins left="0.7" right="0.7" top="0.75" bottom="0.75" header="0.3" footer="0.3"/>
  <pageSetup scale="74" orientation="portrait" r:id="rId1"/>
  <legacy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73D2B-93E6-48E6-8979-D435A3A63C11}">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274</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4 WKS'!H45</f>
        <v>0</v>
      </c>
      <c r="H9" s="14"/>
      <c r="I9" s="14"/>
    </row>
    <row r="10" spans="1:16" x14ac:dyDescent="0.2">
      <c r="B10" s="9" t="s">
        <v>146</v>
      </c>
      <c r="G10" s="22">
        <f>+'DS 4 WKS'!H49</f>
        <v>0</v>
      </c>
      <c r="H10" s="14"/>
      <c r="I10" s="14"/>
      <c r="N10" s="10" t="s">
        <v>109</v>
      </c>
      <c r="P10" s="45">
        <f>+'DS 4 WKS'!F45</f>
        <v>0</v>
      </c>
    </row>
    <row r="11" spans="1:16" ht="15.75" thickBot="1" x14ac:dyDescent="0.25">
      <c r="B11" s="9" t="s">
        <v>10</v>
      </c>
      <c r="G11" s="22"/>
      <c r="H11" s="14"/>
      <c r="I11" s="21">
        <f>G9+G10</f>
        <v>0</v>
      </c>
      <c r="N11" s="10" t="s">
        <v>326</v>
      </c>
      <c r="P11" s="46">
        <f>+'DS 4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4 WKS'!H45</f>
        <v>0</v>
      </c>
    </row>
    <row r="17" spans="1:16" x14ac:dyDescent="0.2">
      <c r="A17" s="9">
        <v>4</v>
      </c>
      <c r="B17" s="9" t="s">
        <v>115</v>
      </c>
      <c r="F17" s="9" t="str">
        <f>(+TOC!D2-1) &amp; " (Note 2)"</f>
        <v>2026 (Note 2)</v>
      </c>
      <c r="I17" s="21">
        <f>+'DS 4 WKS'!F50</f>
        <v>0</v>
      </c>
      <c r="N17" s="10" t="s">
        <v>325</v>
      </c>
      <c r="P17" s="80">
        <f>+'DS 4 WKS'!H49</f>
        <v>0</v>
      </c>
    </row>
    <row r="18" spans="1:16" x14ac:dyDescent="0.2">
      <c r="A18" s="9" t="s">
        <v>16</v>
      </c>
      <c r="B18" s="9" t="s">
        <v>147</v>
      </c>
      <c r="G18" s="20">
        <f>+'DS 4 WKS'!H27</f>
        <v>0</v>
      </c>
      <c r="I18" s="1"/>
      <c r="N18" s="10" t="s">
        <v>99</v>
      </c>
      <c r="P18" s="79">
        <f>SUM(P16:P17)</f>
        <v>0</v>
      </c>
    </row>
    <row r="19" spans="1:16" x14ac:dyDescent="0.2">
      <c r="B19" s="9" t="s">
        <v>148</v>
      </c>
      <c r="G19" s="19">
        <f>+'DS 4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104" priority="4" operator="containsText" text="Too High">
      <formula>NOT(ISERROR(SEARCH("Too High",K12)))</formula>
    </cfRule>
  </conditionalFormatting>
  <conditionalFormatting sqref="K12">
    <cfRule type="containsText" dxfId="103" priority="5" operator="containsText" text="Within Limitations">
      <formula>NOT(ISERROR(SEARCH("Within Limitations",K12)))</formula>
    </cfRule>
  </conditionalFormatting>
  <conditionalFormatting sqref="K27">
    <cfRule type="containsText" dxfId="102" priority="6" operator="containsText" text="Within Limitations">
      <formula>NOT(ISERROR(SEARCH("Within Limitations",K27)))</formula>
    </cfRule>
  </conditionalFormatting>
  <conditionalFormatting sqref="P14">
    <cfRule type="expression" dxfId="101" priority="1">
      <formula>"$P$14&gt;(.75*$P$12)"</formula>
    </cfRule>
  </conditionalFormatting>
  <conditionalFormatting sqref="P20">
    <cfRule type="expression" dxfId="100" priority="2">
      <formula>"$P$14&gt;(.75*$P$12)"</formula>
    </cfRule>
  </conditionalFormatting>
  <hyperlinks>
    <hyperlink ref="G69" r:id="rId1" xr:uid="{7CC982A1-224C-42E3-BB32-7A3EAE10B7DE}"/>
  </hyperlinks>
  <pageMargins left="0.7" right="0.7" top="0.75" bottom="0.75" header="0.3" footer="0.3"/>
  <pageSetup scale="63" orientation="portrait" r:id="rId2"/>
  <legacyDrawing r:id="rId3"/>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AC1F4-04E6-4BD9-B990-12111AAF3779}">
  <sheetPr>
    <pageSetUpPr fitToPage="1"/>
  </sheetPr>
  <dimension ref="A1:I51"/>
  <sheetViews>
    <sheetView topLeftCell="A12"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4'!D2</f>
        <v>DS Example Fund 4</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4'!E3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row>
    <row r="44" spans="1:9" ht="20.25" customHeight="1" x14ac:dyDescent="0.2">
      <c r="A44" s="220"/>
      <c r="B44" s="91"/>
      <c r="C44" s="91"/>
      <c r="D44" s="89">
        <v>0</v>
      </c>
      <c r="E44" s="89">
        <v>0</v>
      </c>
      <c r="F44" s="89">
        <v>0</v>
      </c>
      <c r="G44" s="90">
        <v>0</v>
      </c>
      <c r="H44" s="197">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8">
        <f>H27-H45</f>
        <v>0</v>
      </c>
    </row>
    <row r="47" spans="1:9" ht="15.75" x14ac:dyDescent="0.25">
      <c r="A47" s="223" t="s">
        <v>59</v>
      </c>
      <c r="B47" s="91"/>
      <c r="C47" s="91"/>
      <c r="D47" s="89">
        <v>0</v>
      </c>
      <c r="E47" s="89">
        <f>D50</f>
        <v>0</v>
      </c>
      <c r="F47" s="35">
        <f>+E50</f>
        <v>0</v>
      </c>
      <c r="G47" s="36">
        <f>+F50</f>
        <v>0</v>
      </c>
      <c r="H47" s="198">
        <f>+F50</f>
        <v>0</v>
      </c>
    </row>
    <row r="48" spans="1:9" ht="20.100000000000001" customHeight="1" x14ac:dyDescent="0.25">
      <c r="A48" s="223" t="s">
        <v>60</v>
      </c>
      <c r="B48" s="91"/>
      <c r="C48" s="91"/>
      <c r="D48" s="89">
        <v>0</v>
      </c>
      <c r="E48" s="89">
        <v>0</v>
      </c>
      <c r="F48" s="89">
        <v>0</v>
      </c>
      <c r="G48" s="90">
        <v>0</v>
      </c>
      <c r="H48" s="197">
        <v>0</v>
      </c>
    </row>
    <row r="49" spans="1:8" ht="20.100000000000001" customHeight="1" x14ac:dyDescent="0.25">
      <c r="A49" s="223" t="s">
        <v>66</v>
      </c>
      <c r="B49" s="91"/>
      <c r="C49" s="91"/>
      <c r="D49" s="89">
        <v>0</v>
      </c>
      <c r="E49" s="89">
        <v>0</v>
      </c>
      <c r="F49" s="89">
        <v>0</v>
      </c>
      <c r="G49" s="90">
        <v>0</v>
      </c>
      <c r="H49" s="197">
        <v>0</v>
      </c>
    </row>
    <row r="50" spans="1:8" ht="20.100000000000001" customHeight="1" x14ac:dyDescent="0.25">
      <c r="A50" s="223" t="s">
        <v>144</v>
      </c>
      <c r="B50" s="91"/>
      <c r="C50" s="91"/>
      <c r="D50" s="191">
        <f>D46+D47+D48-D49</f>
        <v>0</v>
      </c>
      <c r="E50" s="191">
        <f>E46+E47+E48-E49</f>
        <v>0</v>
      </c>
      <c r="F50" s="192">
        <f>F46+F47+F48-F49</f>
        <v>0</v>
      </c>
      <c r="G50" s="193">
        <f>G46+G47+G48-G49</f>
        <v>0</v>
      </c>
      <c r="H50" s="199">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76267-ABDA-49CE-8E16-E5538C915D17}">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275</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5 WKS'!H45</f>
        <v>0</v>
      </c>
      <c r="H9" s="14"/>
      <c r="I9" s="14"/>
    </row>
    <row r="10" spans="1:16" x14ac:dyDescent="0.2">
      <c r="B10" s="9" t="s">
        <v>146</v>
      </c>
      <c r="G10" s="22">
        <f>+'DS 5 WKS'!H49</f>
        <v>0</v>
      </c>
      <c r="H10" s="14"/>
      <c r="I10" s="14"/>
      <c r="N10" s="10" t="s">
        <v>109</v>
      </c>
      <c r="P10" s="45">
        <f>+'DS 5 WKS'!F45</f>
        <v>0</v>
      </c>
    </row>
    <row r="11" spans="1:16" ht="15.75" thickBot="1" x14ac:dyDescent="0.25">
      <c r="B11" s="9" t="s">
        <v>10</v>
      </c>
      <c r="G11" s="22"/>
      <c r="H11" s="14"/>
      <c r="I11" s="21">
        <f>G9+G10</f>
        <v>0</v>
      </c>
      <c r="N11" s="10" t="s">
        <v>326</v>
      </c>
      <c r="P11" s="46">
        <f>+'DS 5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5 WKS'!H45</f>
        <v>0</v>
      </c>
    </row>
    <row r="17" spans="1:16" x14ac:dyDescent="0.2">
      <c r="A17" s="9">
        <v>4</v>
      </c>
      <c r="B17" s="9" t="s">
        <v>115</v>
      </c>
      <c r="F17" s="9" t="str">
        <f>(+TOC!D2-1) &amp; " (Note 2)"</f>
        <v>2026 (Note 2)</v>
      </c>
      <c r="I17" s="21">
        <f>+'DS 5 WKS'!F50</f>
        <v>0</v>
      </c>
      <c r="N17" s="10" t="s">
        <v>325</v>
      </c>
      <c r="P17" s="80">
        <f>+'DS 5 WKS'!H49</f>
        <v>0</v>
      </c>
    </row>
    <row r="18" spans="1:16" x14ac:dyDescent="0.2">
      <c r="A18" s="9" t="s">
        <v>16</v>
      </c>
      <c r="B18" s="9" t="s">
        <v>147</v>
      </c>
      <c r="G18" s="20">
        <f>+'DS 5 WKS'!H27</f>
        <v>0</v>
      </c>
      <c r="I18" s="1"/>
      <c r="N18" s="10" t="s">
        <v>99</v>
      </c>
      <c r="P18" s="79">
        <f>SUM(P16:P17)</f>
        <v>0</v>
      </c>
    </row>
    <row r="19" spans="1:16" x14ac:dyDescent="0.2">
      <c r="B19" s="9" t="s">
        <v>148</v>
      </c>
      <c r="G19" s="19">
        <f>+'DS 5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99" priority="4" operator="containsText" text="Too High">
      <formula>NOT(ISERROR(SEARCH("Too High",K12)))</formula>
    </cfRule>
  </conditionalFormatting>
  <conditionalFormatting sqref="K12">
    <cfRule type="containsText" dxfId="98" priority="5" operator="containsText" text="Within Limitations">
      <formula>NOT(ISERROR(SEARCH("Within Limitations",K12)))</formula>
    </cfRule>
  </conditionalFormatting>
  <conditionalFormatting sqref="K27">
    <cfRule type="containsText" dxfId="97" priority="6" operator="containsText" text="Within Limitations">
      <formula>NOT(ISERROR(SEARCH("Within Limitations",K27)))</formula>
    </cfRule>
  </conditionalFormatting>
  <conditionalFormatting sqref="P14">
    <cfRule type="expression" dxfId="96" priority="1">
      <formula>"$P$14&gt;(.75*$P$12)"</formula>
    </cfRule>
  </conditionalFormatting>
  <conditionalFormatting sqref="P20">
    <cfRule type="expression" dxfId="95" priority="2">
      <formula>"$P$14&gt;(.75*$P$12)"</formula>
    </cfRule>
  </conditionalFormatting>
  <hyperlinks>
    <hyperlink ref="G69" r:id="rId1" xr:uid="{CE2A6123-B9E8-4069-902B-28A8BA398806}"/>
  </hyperlinks>
  <pageMargins left="0.7" right="0.7" top="0.75" bottom="0.75" header="0.3" footer="0.3"/>
  <pageSetup scale="63" orientation="portrait" r:id="rId2"/>
  <legacyDrawing r:id="rId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FB788-FF84-43EC-BAA1-E128C0751FE5}">
  <sheetPr>
    <pageSetUpPr fitToPage="1"/>
  </sheetPr>
  <dimension ref="A1:I51"/>
  <sheetViews>
    <sheetView topLeftCell="A14" zoomScale="85" zoomScaleNormal="85" workbookViewId="0">
      <selection activeCell="N46" sqref="N46"/>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5'!D2</f>
        <v>DS Example Fund 5</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5'!E3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row>
    <row r="43" spans="1:9" ht="21" customHeight="1" x14ac:dyDescent="0.2">
      <c r="A43" s="220"/>
      <c r="B43" s="91"/>
      <c r="C43" s="91"/>
      <c r="D43" s="111">
        <v>0</v>
      </c>
      <c r="E43" s="111">
        <v>0</v>
      </c>
      <c r="F43" s="111">
        <v>0</v>
      </c>
      <c r="G43" s="112">
        <v>0</v>
      </c>
      <c r="H43" s="111">
        <v>0</v>
      </c>
    </row>
    <row r="44" spans="1:9" ht="20.25" customHeight="1" x14ac:dyDescent="0.2">
      <c r="A44" s="220"/>
      <c r="B44" s="91"/>
      <c r="C44" s="91"/>
      <c r="D44" s="89">
        <v>0</v>
      </c>
      <c r="E44" s="89">
        <v>0</v>
      </c>
      <c r="F44" s="89">
        <v>0</v>
      </c>
      <c r="G44" s="90">
        <v>0</v>
      </c>
      <c r="H44" s="197">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8">
        <f>H27-H45</f>
        <v>0</v>
      </c>
    </row>
    <row r="47" spans="1:9" ht="15.75" x14ac:dyDescent="0.25">
      <c r="A47" s="223" t="s">
        <v>59</v>
      </c>
      <c r="B47" s="91"/>
      <c r="C47" s="91"/>
      <c r="D47" s="89">
        <v>0</v>
      </c>
      <c r="E47" s="89">
        <f>D50</f>
        <v>0</v>
      </c>
      <c r="F47" s="35">
        <f>+E50</f>
        <v>0</v>
      </c>
      <c r="G47" s="36">
        <f>+F50</f>
        <v>0</v>
      </c>
      <c r="H47" s="198">
        <f>+F50</f>
        <v>0</v>
      </c>
    </row>
    <row r="48" spans="1:9" ht="20.100000000000001" customHeight="1" x14ac:dyDescent="0.25">
      <c r="A48" s="223" t="s">
        <v>60</v>
      </c>
      <c r="B48" s="91"/>
      <c r="C48" s="91"/>
      <c r="D48" s="89">
        <v>0</v>
      </c>
      <c r="E48" s="89">
        <v>0</v>
      </c>
      <c r="F48" s="89">
        <v>0</v>
      </c>
      <c r="G48" s="90">
        <v>0</v>
      </c>
      <c r="H48" s="197">
        <v>0</v>
      </c>
    </row>
    <row r="49" spans="1:8" ht="20.100000000000001" customHeight="1" x14ac:dyDescent="0.25">
      <c r="A49" s="223" t="s">
        <v>66</v>
      </c>
      <c r="B49" s="91"/>
      <c r="C49" s="91"/>
      <c r="D49" s="89">
        <v>0</v>
      </c>
      <c r="E49" s="89">
        <v>0</v>
      </c>
      <c r="F49" s="89">
        <v>0</v>
      </c>
      <c r="G49" s="90">
        <v>0</v>
      </c>
      <c r="H49" s="197">
        <v>0</v>
      </c>
    </row>
    <row r="50" spans="1:8" ht="20.100000000000001" customHeight="1" x14ac:dyDescent="0.25">
      <c r="A50" s="223" t="s">
        <v>144</v>
      </c>
      <c r="B50" s="91"/>
      <c r="C50" s="91"/>
      <c r="D50" s="191">
        <f>D46+D47+D48-D49</f>
        <v>0</v>
      </c>
      <c r="E50" s="191">
        <f>E46+E47+E48-E49</f>
        <v>0</v>
      </c>
      <c r="F50" s="192">
        <f>F46+F47+F48-F49</f>
        <v>0</v>
      </c>
      <c r="G50" s="193">
        <f>G46+G47+G48-G49</f>
        <v>0</v>
      </c>
      <c r="H50" s="199">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1F3F-01EC-492E-8046-B0BDE0F76784}">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276</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6 WKS'!H45</f>
        <v>0</v>
      </c>
      <c r="H9" s="14"/>
      <c r="I9" s="14"/>
    </row>
    <row r="10" spans="1:16" x14ac:dyDescent="0.2">
      <c r="B10" s="9" t="s">
        <v>146</v>
      </c>
      <c r="G10" s="22">
        <f>+'DS 6 WKS'!H49</f>
        <v>0</v>
      </c>
      <c r="H10" s="14"/>
      <c r="I10" s="14"/>
      <c r="N10" s="10" t="s">
        <v>109</v>
      </c>
      <c r="P10" s="45">
        <f>+'DS 6 WKS'!F45</f>
        <v>0</v>
      </c>
    </row>
    <row r="11" spans="1:16" ht="15.75" thickBot="1" x14ac:dyDescent="0.25">
      <c r="B11" s="9" t="s">
        <v>10</v>
      </c>
      <c r="G11" s="22"/>
      <c r="H11" s="14"/>
      <c r="I11" s="21">
        <f>G9+G10</f>
        <v>0</v>
      </c>
      <c r="N11" s="10" t="s">
        <v>326</v>
      </c>
      <c r="P11" s="46">
        <f>+'DS 6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6 WKS'!H45</f>
        <v>0</v>
      </c>
    </row>
    <row r="17" spans="1:16" x14ac:dyDescent="0.2">
      <c r="A17" s="9">
        <v>4</v>
      </c>
      <c r="B17" s="9" t="s">
        <v>115</v>
      </c>
      <c r="F17" s="9" t="str">
        <f>(+TOC!D2-1) &amp; " (Note 2)"</f>
        <v>2026 (Note 2)</v>
      </c>
      <c r="I17" s="21">
        <f>+'DS 6 WKS'!F50</f>
        <v>0</v>
      </c>
      <c r="N17" s="10" t="s">
        <v>325</v>
      </c>
      <c r="P17" s="80">
        <f>+'DS 6 WKS'!H49</f>
        <v>0</v>
      </c>
    </row>
    <row r="18" spans="1:16" x14ac:dyDescent="0.2">
      <c r="A18" s="9" t="s">
        <v>16</v>
      </c>
      <c r="B18" s="9" t="s">
        <v>147</v>
      </c>
      <c r="G18" s="20">
        <f>+'DS 6 WKS'!H27</f>
        <v>0</v>
      </c>
      <c r="I18" s="1"/>
      <c r="N18" s="10" t="s">
        <v>99</v>
      </c>
      <c r="P18" s="79">
        <f>SUM(P16:P17)</f>
        <v>0</v>
      </c>
    </row>
    <row r="19" spans="1:16" x14ac:dyDescent="0.2">
      <c r="B19" s="9" t="s">
        <v>148</v>
      </c>
      <c r="G19" s="19">
        <f>+'DS 6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94" priority="4" operator="containsText" text="Too High">
      <formula>NOT(ISERROR(SEARCH("Too High",K12)))</formula>
    </cfRule>
  </conditionalFormatting>
  <conditionalFormatting sqref="K12">
    <cfRule type="containsText" dxfId="93" priority="5" operator="containsText" text="Within Limitations">
      <formula>NOT(ISERROR(SEARCH("Within Limitations",K12)))</formula>
    </cfRule>
  </conditionalFormatting>
  <conditionalFormatting sqref="K27">
    <cfRule type="containsText" dxfId="92" priority="6" operator="containsText" text="Within Limitations">
      <formula>NOT(ISERROR(SEARCH("Within Limitations",K27)))</formula>
    </cfRule>
  </conditionalFormatting>
  <conditionalFormatting sqref="P14">
    <cfRule type="expression" dxfId="91" priority="1">
      <formula>"$P$14&gt;(.75*$P$12)"</formula>
    </cfRule>
  </conditionalFormatting>
  <conditionalFormatting sqref="P20">
    <cfRule type="expression" dxfId="90" priority="2">
      <formula>"$P$14&gt;(.75*$P$12)"</formula>
    </cfRule>
  </conditionalFormatting>
  <hyperlinks>
    <hyperlink ref="G69" r:id="rId1" xr:uid="{6F47051D-FD58-48E2-97E5-0684D43C605E}"/>
  </hyperlinks>
  <pageMargins left="0.7" right="0.7" top="0.75" bottom="0.75" header="0.3" footer="0.3"/>
  <pageSetup scale="63" orientation="portrait" r:id="rId2"/>
  <legacyDrawing r:id="rId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8351-469B-4657-BC93-34CC9C6D88C7}">
  <sheetPr>
    <pageSetUpPr fitToPage="1"/>
  </sheetPr>
  <dimension ref="A1:I51"/>
  <sheetViews>
    <sheetView topLeftCell="A7"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6'!D2</f>
        <v>DS Example Fund 6</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6'!E3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94EC-A830-4251-B1D0-DC7ECAA53E14}">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277</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7 WKS'!H45</f>
        <v>0</v>
      </c>
      <c r="H9" s="14"/>
      <c r="I9" s="14"/>
    </row>
    <row r="10" spans="1:16" x14ac:dyDescent="0.2">
      <c r="B10" s="9" t="s">
        <v>146</v>
      </c>
      <c r="G10" s="22">
        <f>+'DS 7 WKS'!H49</f>
        <v>0</v>
      </c>
      <c r="H10" s="14"/>
      <c r="I10" s="14"/>
      <c r="N10" s="10" t="s">
        <v>109</v>
      </c>
      <c r="P10" s="45">
        <f>+'DS 7 WKS'!F45</f>
        <v>0</v>
      </c>
    </row>
    <row r="11" spans="1:16" ht="15.75" thickBot="1" x14ac:dyDescent="0.25">
      <c r="B11" s="9" t="s">
        <v>10</v>
      </c>
      <c r="G11" s="22"/>
      <c r="H11" s="14"/>
      <c r="I11" s="21">
        <f>G9+G10</f>
        <v>0</v>
      </c>
      <c r="N11" s="10" t="s">
        <v>326</v>
      </c>
      <c r="P11" s="46">
        <f>+'DS 7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7 WKS'!H45</f>
        <v>0</v>
      </c>
    </row>
    <row r="17" spans="1:16" x14ac:dyDescent="0.2">
      <c r="A17" s="9">
        <v>4</v>
      </c>
      <c r="B17" s="9" t="s">
        <v>115</v>
      </c>
      <c r="F17" s="9" t="str">
        <f>(+TOC!D2-1) &amp; " (Note 2)"</f>
        <v>2026 (Note 2)</v>
      </c>
      <c r="I17" s="21">
        <f>+'DS 7 WKS'!F50</f>
        <v>0</v>
      </c>
      <c r="N17" s="10" t="s">
        <v>325</v>
      </c>
      <c r="P17" s="80">
        <f>+'DS 7 WKS'!H49</f>
        <v>0</v>
      </c>
    </row>
    <row r="18" spans="1:16" x14ac:dyDescent="0.2">
      <c r="A18" s="9" t="s">
        <v>16</v>
      </c>
      <c r="B18" s="9" t="s">
        <v>147</v>
      </c>
      <c r="G18" s="20">
        <f>+'DS 7 WKS'!H27</f>
        <v>0</v>
      </c>
      <c r="I18" s="1"/>
      <c r="N18" s="10" t="s">
        <v>99</v>
      </c>
      <c r="P18" s="79">
        <f>SUM(P16:P17)</f>
        <v>0</v>
      </c>
    </row>
    <row r="19" spans="1:16" x14ac:dyDescent="0.2">
      <c r="B19" s="9" t="s">
        <v>148</v>
      </c>
      <c r="G19" s="19">
        <f>+'DS 7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89" priority="4" operator="containsText" text="Too High">
      <formula>NOT(ISERROR(SEARCH("Too High",K12)))</formula>
    </cfRule>
  </conditionalFormatting>
  <conditionalFormatting sqref="K12">
    <cfRule type="containsText" dxfId="88" priority="5" operator="containsText" text="Within Limitations">
      <formula>NOT(ISERROR(SEARCH("Within Limitations",K12)))</formula>
    </cfRule>
  </conditionalFormatting>
  <conditionalFormatting sqref="K27">
    <cfRule type="containsText" dxfId="87" priority="6" operator="containsText" text="Within Limitations">
      <formula>NOT(ISERROR(SEARCH("Within Limitations",K27)))</formula>
    </cfRule>
  </conditionalFormatting>
  <conditionalFormatting sqref="P14">
    <cfRule type="expression" dxfId="86" priority="1">
      <formula>"$P$14&gt;(.75*$P$12)"</formula>
    </cfRule>
  </conditionalFormatting>
  <conditionalFormatting sqref="P20">
    <cfRule type="expression" dxfId="85" priority="2">
      <formula>"$P$14&gt;(.75*$P$12)"</formula>
    </cfRule>
  </conditionalFormatting>
  <hyperlinks>
    <hyperlink ref="G69" r:id="rId1" xr:uid="{70EF9F29-BF4B-47AA-8AAF-E284742842EE}"/>
  </hyperlinks>
  <pageMargins left="0.7" right="0.7" top="0.75" bottom="0.75" header="0.3" footer="0.3"/>
  <pageSetup scale="63" orientation="portrait" r:id="rId2"/>
  <legacyDrawing r:id="rId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76BF-6A66-4756-9454-915F8EB15089}">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7'!D2</f>
        <v>DS Example Fund 7</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7'!E3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E13C-AA91-48DE-B73A-48A7AAD393C2}">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278</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8 WKS'!H45</f>
        <v>0</v>
      </c>
      <c r="H9" s="14"/>
      <c r="I9" s="14"/>
    </row>
    <row r="10" spans="1:16" x14ac:dyDescent="0.2">
      <c r="B10" s="9" t="s">
        <v>146</v>
      </c>
      <c r="G10" s="22">
        <f>+'DS 8 WKS'!H49</f>
        <v>0</v>
      </c>
      <c r="H10" s="14"/>
      <c r="I10" s="14"/>
      <c r="N10" s="10" t="s">
        <v>109</v>
      </c>
      <c r="P10" s="45">
        <f>+'DS 8 WKS'!F45</f>
        <v>0</v>
      </c>
    </row>
    <row r="11" spans="1:16" ht="15.75" thickBot="1" x14ac:dyDescent="0.25">
      <c r="B11" s="9" t="s">
        <v>10</v>
      </c>
      <c r="G11" s="22"/>
      <c r="H11" s="14"/>
      <c r="I11" s="21">
        <f>G9+G10</f>
        <v>0</v>
      </c>
      <c r="N11" s="10" t="s">
        <v>110</v>
      </c>
      <c r="P11" s="46">
        <f>+'DS 8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8 WKS'!H45</f>
        <v>0</v>
      </c>
    </row>
    <row r="17" spans="1:16" x14ac:dyDescent="0.2">
      <c r="A17" s="9">
        <v>4</v>
      </c>
      <c r="B17" s="9" t="s">
        <v>115</v>
      </c>
      <c r="F17" s="9" t="str">
        <f>(+TOC!D2-1) &amp; " (Note 2)"</f>
        <v>2026 (Note 2)</v>
      </c>
      <c r="I17" s="21">
        <f>+'DS 8 WKS'!F50</f>
        <v>0</v>
      </c>
      <c r="N17" s="10" t="s">
        <v>325</v>
      </c>
      <c r="P17" s="80">
        <f>+'DS 8 WKS'!H49</f>
        <v>0</v>
      </c>
    </row>
    <row r="18" spans="1:16" x14ac:dyDescent="0.2">
      <c r="A18" s="9" t="s">
        <v>16</v>
      </c>
      <c r="B18" s="9" t="s">
        <v>147</v>
      </c>
      <c r="G18" s="20">
        <f>+'DS 8 WKS'!H27</f>
        <v>0</v>
      </c>
      <c r="I18" s="1"/>
      <c r="N18" s="10" t="s">
        <v>99</v>
      </c>
      <c r="P18" s="79">
        <f>SUM(P16:P17)</f>
        <v>0</v>
      </c>
    </row>
    <row r="19" spans="1:16" x14ac:dyDescent="0.2">
      <c r="B19" s="9" t="s">
        <v>148</v>
      </c>
      <c r="G19" s="19">
        <f>+'DS 8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84" priority="4" operator="containsText" text="Too High">
      <formula>NOT(ISERROR(SEARCH("Too High",K12)))</formula>
    </cfRule>
  </conditionalFormatting>
  <conditionalFormatting sqref="K12">
    <cfRule type="containsText" dxfId="83" priority="5" operator="containsText" text="Within Limitations">
      <formula>NOT(ISERROR(SEARCH("Within Limitations",K12)))</formula>
    </cfRule>
  </conditionalFormatting>
  <conditionalFormatting sqref="K27">
    <cfRule type="containsText" dxfId="82" priority="6" operator="containsText" text="Within Limitations">
      <formula>NOT(ISERROR(SEARCH("Within Limitations",K27)))</formula>
    </cfRule>
  </conditionalFormatting>
  <conditionalFormatting sqref="P14">
    <cfRule type="expression" dxfId="81" priority="1">
      <formula>"$P$14&gt;(.75*$P$12)"</formula>
    </cfRule>
  </conditionalFormatting>
  <conditionalFormatting sqref="P20">
    <cfRule type="expression" dxfId="80" priority="2">
      <formula>"$P$14&gt;(.75*$P$12)"</formula>
    </cfRule>
  </conditionalFormatting>
  <hyperlinks>
    <hyperlink ref="G69" r:id="rId1" xr:uid="{4B9E4A78-F47A-4A01-872C-29810836D079}"/>
  </hyperlinks>
  <pageMargins left="0.7" right="0.7" top="0.75" bottom="0.75" header="0.3" footer="0.3"/>
  <pageSetup scale="63" orientation="portrait" r:id="rId2"/>
  <legacyDrawing r:id="rId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1BDF-6096-4BA1-983C-279A1345F6B8}">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8'!D2</f>
        <v>DS Example Fund 8</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8'!E3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1B64-6225-4D92-AA85-2E7E03D0D7E9}">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279</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9 WKS'!H45</f>
        <v>0</v>
      </c>
      <c r="H9" s="14"/>
      <c r="I9" s="14"/>
    </row>
    <row r="10" spans="1:16" x14ac:dyDescent="0.2">
      <c r="B10" s="9" t="s">
        <v>146</v>
      </c>
      <c r="G10" s="22">
        <f>+'DS 9 WKS'!H49</f>
        <v>0</v>
      </c>
      <c r="H10" s="14"/>
      <c r="I10" s="14"/>
      <c r="N10" s="10" t="s">
        <v>109</v>
      </c>
      <c r="P10" s="45">
        <f>+'DS 9 WKS'!F45</f>
        <v>0</v>
      </c>
    </row>
    <row r="11" spans="1:16" ht="15.75" thickBot="1" x14ac:dyDescent="0.25">
      <c r="B11" s="9" t="s">
        <v>10</v>
      </c>
      <c r="G11" s="22"/>
      <c r="H11" s="14"/>
      <c r="I11" s="21">
        <f>G9+G10</f>
        <v>0</v>
      </c>
      <c r="N11" s="10" t="s">
        <v>110</v>
      </c>
      <c r="P11" s="46">
        <f>+'DS 9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9 WKS'!H45</f>
        <v>0</v>
      </c>
    </row>
    <row r="17" spans="1:16" x14ac:dyDescent="0.2">
      <c r="A17" s="9">
        <v>4</v>
      </c>
      <c r="B17" s="9" t="s">
        <v>115</v>
      </c>
      <c r="F17" s="9" t="str">
        <f>(+TOC!D2-1) &amp; " (Note 2)"</f>
        <v>2026 (Note 2)</v>
      </c>
      <c r="I17" s="21">
        <f>+'DS 9 WKS'!F50</f>
        <v>0</v>
      </c>
      <c r="N17" s="10" t="s">
        <v>325</v>
      </c>
      <c r="P17" s="80">
        <f>+'DS 9 WKS'!H49</f>
        <v>0</v>
      </c>
    </row>
    <row r="18" spans="1:16" x14ac:dyDescent="0.2">
      <c r="A18" s="9" t="s">
        <v>16</v>
      </c>
      <c r="B18" s="9" t="s">
        <v>147</v>
      </c>
      <c r="G18" s="20">
        <f>+'DS 9 WKS'!H27</f>
        <v>0</v>
      </c>
      <c r="I18" s="1"/>
      <c r="N18" s="10" t="s">
        <v>99</v>
      </c>
      <c r="P18" s="79">
        <f>SUM(P16:P17)</f>
        <v>0</v>
      </c>
    </row>
    <row r="19" spans="1:16" x14ac:dyDescent="0.2">
      <c r="B19" s="9" t="s">
        <v>148</v>
      </c>
      <c r="G19" s="19">
        <f>+'DS 9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79" priority="4" operator="containsText" text="Too High">
      <formula>NOT(ISERROR(SEARCH("Too High",K12)))</formula>
    </cfRule>
  </conditionalFormatting>
  <conditionalFormatting sqref="K12">
    <cfRule type="containsText" dxfId="78" priority="5" operator="containsText" text="Within Limitations">
      <formula>NOT(ISERROR(SEARCH("Within Limitations",K12)))</formula>
    </cfRule>
  </conditionalFormatting>
  <conditionalFormatting sqref="K27">
    <cfRule type="containsText" dxfId="77" priority="6" operator="containsText" text="Within Limitations">
      <formula>NOT(ISERROR(SEARCH("Within Limitations",K27)))</formula>
    </cfRule>
  </conditionalFormatting>
  <conditionalFormatting sqref="P14">
    <cfRule type="expression" dxfId="76" priority="1">
      <formula>"$P$14&gt;(.75*$P$12)"</formula>
    </cfRule>
  </conditionalFormatting>
  <conditionalFormatting sqref="P20">
    <cfRule type="expression" dxfId="75" priority="2">
      <formula>"$P$14&gt;(.75*$P$12)"</formula>
    </cfRule>
  </conditionalFormatting>
  <hyperlinks>
    <hyperlink ref="G69" r:id="rId1" xr:uid="{3AA7965D-02A3-47CF-8184-8730A8E26077}"/>
  </hyperlinks>
  <pageMargins left="0.7" right="0.7" top="0.75" bottom="0.75" header="0.3" footer="0.3"/>
  <pageSetup scale="63" orientation="portrait" r:id="rId2"/>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5D18-113E-4CA1-B6D4-C5C37A397049}">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9'!D2</f>
        <v>DS Example Fund 9</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9'!E3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c r="A51" s="91"/>
      <c r="B51" s="91"/>
      <c r="C51" s="91"/>
      <c r="D51" s="91"/>
    </row>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EA78-3FF6-4585-8BD1-AEE9C7209E3B}">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280</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+'DS 10 WKS'!H45</f>
        <v>0</v>
      </c>
      <c r="H9" s="14"/>
      <c r="I9" s="14"/>
    </row>
    <row r="10" spans="1:16" x14ac:dyDescent="0.2">
      <c r="B10" s="9" t="s">
        <v>146</v>
      </c>
      <c r="G10" s="22">
        <f>+'DS 10 WKS'!H49</f>
        <v>0</v>
      </c>
      <c r="H10" s="14"/>
      <c r="I10" s="14"/>
      <c r="N10" s="10" t="s">
        <v>109</v>
      </c>
      <c r="P10" s="45">
        <f>+'DS 10 WKS'!F45</f>
        <v>0</v>
      </c>
    </row>
    <row r="11" spans="1:16" ht="15.75" thickBot="1" x14ac:dyDescent="0.25">
      <c r="B11" s="9" t="s">
        <v>10</v>
      </c>
      <c r="G11" s="22"/>
      <c r="H11" s="14"/>
      <c r="I11" s="21">
        <f>G9+G10</f>
        <v>0</v>
      </c>
      <c r="N11" s="10" t="s">
        <v>110</v>
      </c>
      <c r="P11" s="46">
        <f>+'DS 10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10 WKS'!H45</f>
        <v>0</v>
      </c>
    </row>
    <row r="17" spans="1:16" x14ac:dyDescent="0.2">
      <c r="A17" s="9">
        <v>4</v>
      </c>
      <c r="B17" s="9" t="s">
        <v>115</v>
      </c>
      <c r="F17" s="9" t="str">
        <f>(+TOC!D2-1) &amp; " (Note 2)"</f>
        <v>2026 (Note 2)</v>
      </c>
      <c r="I17" s="21">
        <f>+'DS 10 WKS'!F50</f>
        <v>0</v>
      </c>
      <c r="N17" s="10" t="s">
        <v>325</v>
      </c>
      <c r="P17" s="80">
        <f>+'DS 10 WKS'!H49</f>
        <v>0</v>
      </c>
    </row>
    <row r="18" spans="1:16" x14ac:dyDescent="0.2">
      <c r="A18" s="9" t="s">
        <v>16</v>
      </c>
      <c r="B18" s="9" t="s">
        <v>147</v>
      </c>
      <c r="G18" s="20">
        <f>+'DS 10 WKS'!H27</f>
        <v>0</v>
      </c>
      <c r="I18" s="1"/>
      <c r="N18" s="10" t="s">
        <v>99</v>
      </c>
      <c r="P18" s="79">
        <f>SUM(P16:P17)</f>
        <v>0</v>
      </c>
    </row>
    <row r="19" spans="1:16" x14ac:dyDescent="0.2">
      <c r="B19" s="9" t="s">
        <v>148</v>
      </c>
      <c r="G19" s="19">
        <f>+'DS 10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7" t="s">
        <v>106</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74" priority="4" operator="containsText" text="Too High">
      <formula>NOT(ISERROR(SEARCH("Too High",K12)))</formula>
    </cfRule>
  </conditionalFormatting>
  <conditionalFormatting sqref="K12">
    <cfRule type="containsText" dxfId="73" priority="5" operator="containsText" text="Within Limitations">
      <formula>NOT(ISERROR(SEARCH("Within Limitations",K12)))</formula>
    </cfRule>
  </conditionalFormatting>
  <conditionalFormatting sqref="K27">
    <cfRule type="containsText" dxfId="72" priority="6" operator="containsText" text="Within Limitations">
      <formula>NOT(ISERROR(SEARCH("Within Limitations",K27)))</formula>
    </cfRule>
  </conditionalFormatting>
  <conditionalFormatting sqref="P14">
    <cfRule type="expression" dxfId="71" priority="1">
      <formula>"$P$14&gt;(.75*$P$12)"</formula>
    </cfRule>
  </conditionalFormatting>
  <conditionalFormatting sqref="P20">
    <cfRule type="expression" dxfId="70" priority="2">
      <formula>"$P$14&gt;(.75*$P$12)"</formula>
    </cfRule>
  </conditionalFormatting>
  <hyperlinks>
    <hyperlink ref="G69" r:id="rId1" xr:uid="{E0BEFB56-C4BD-45F7-865D-34D190E68B0B}"/>
  </hyperlinks>
  <pageMargins left="0.7" right="0.7" top="0.75" bottom="0.75" header="0.3" footer="0.3"/>
  <pageSetup scale="63" orientation="portrait" r:id="rId2"/>
  <legacyDrawing r:id="rId3"/>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05113-BDE1-474A-8F8B-10BAC5A5A651}">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55" t="str">
        <f>+'DS 10'!D2</f>
        <v>DS Example Fund 10</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+'DS 10'!E3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21"/>
      <c r="H12" s="119"/>
      <c r="I12" s="53"/>
    </row>
    <row r="13" spans="1:9" ht="21" customHeight="1" x14ac:dyDescent="0.2">
      <c r="A13" s="337" t="s">
        <v>163</v>
      </c>
      <c r="B13" s="91"/>
      <c r="C13" s="91"/>
      <c r="D13" s="117">
        <v>0</v>
      </c>
      <c r="E13" s="117">
        <v>0</v>
      </c>
      <c r="F13" s="118">
        <v>0</v>
      </c>
      <c r="G13" s="121"/>
      <c r="H13" s="120">
        <v>0</v>
      </c>
      <c r="I13" s="53"/>
    </row>
    <row r="14" spans="1:9" ht="21" customHeight="1" x14ac:dyDescent="0.2">
      <c r="A14" s="337" t="s">
        <v>164</v>
      </c>
      <c r="B14" s="91"/>
      <c r="C14" s="91"/>
      <c r="D14" s="117">
        <v>0</v>
      </c>
      <c r="E14" s="117">
        <v>0</v>
      </c>
      <c r="F14" s="118">
        <v>0</v>
      </c>
      <c r="G14" s="121"/>
      <c r="H14" s="120">
        <v>0</v>
      </c>
      <c r="I14" s="34"/>
    </row>
    <row r="15" spans="1:9" ht="21" customHeight="1" x14ac:dyDescent="0.2">
      <c r="A15" s="337" t="s">
        <v>142</v>
      </c>
      <c r="B15" s="91"/>
      <c r="C15" s="91"/>
      <c r="D15" s="117">
        <v>0</v>
      </c>
      <c r="E15" s="117">
        <v>0</v>
      </c>
      <c r="F15" s="118">
        <v>0</v>
      </c>
      <c r="G15" s="121"/>
      <c r="H15" s="120">
        <v>0</v>
      </c>
      <c r="I15" s="34"/>
    </row>
    <row r="16" spans="1:9" ht="20.25" customHeight="1" x14ac:dyDescent="0.2">
      <c r="A16" s="337" t="s">
        <v>141</v>
      </c>
      <c r="B16" s="91"/>
      <c r="C16" s="91"/>
      <c r="D16" s="117">
        <v>0</v>
      </c>
      <c r="E16" s="117">
        <v>0</v>
      </c>
      <c r="F16" s="118">
        <v>0</v>
      </c>
      <c r="G16" s="121"/>
      <c r="H16" s="120">
        <v>0</v>
      </c>
      <c r="I16" s="34"/>
    </row>
    <row r="17" spans="1:9" ht="21" customHeight="1" x14ac:dyDescent="0.2">
      <c r="A17" s="337"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151</v>
      </c>
      <c r="B32" s="91"/>
      <c r="C32" s="91"/>
      <c r="D32" s="111">
        <v>0</v>
      </c>
      <c r="E32" s="111">
        <v>0</v>
      </c>
      <c r="F32" s="111">
        <v>0</v>
      </c>
      <c r="G32" s="112">
        <v>0</v>
      </c>
      <c r="H32" s="111">
        <v>0</v>
      </c>
      <c r="I32" s="28"/>
    </row>
    <row r="33" spans="1:9" ht="20.25" customHeight="1" x14ac:dyDescent="0.2">
      <c r="A33" s="337" t="s">
        <v>80</v>
      </c>
      <c r="B33" s="91"/>
      <c r="C33" s="91"/>
      <c r="D33" s="111">
        <v>0</v>
      </c>
      <c r="E33" s="111">
        <v>0</v>
      </c>
      <c r="F33" s="111">
        <v>0</v>
      </c>
      <c r="G33" s="112">
        <v>0</v>
      </c>
      <c r="H33" s="111">
        <v>0</v>
      </c>
      <c r="I33" s="28"/>
    </row>
    <row r="34" spans="1:9" ht="20.25" customHeight="1" x14ac:dyDescent="0.2">
      <c r="A34" s="337"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204">
        <v>0</v>
      </c>
      <c r="E48" s="204">
        <v>0</v>
      </c>
      <c r="F48" s="204">
        <v>0</v>
      </c>
      <c r="G48" s="205">
        <v>0</v>
      </c>
      <c r="H48" s="206">
        <v>0</v>
      </c>
    </row>
    <row r="49" spans="1:8" ht="20.100000000000001" customHeight="1" x14ac:dyDescent="0.25">
      <c r="A49" s="223" t="s">
        <v>66</v>
      </c>
      <c r="B49" s="91"/>
      <c r="C49" s="91"/>
      <c r="D49" s="201">
        <v>0</v>
      </c>
      <c r="E49" s="201">
        <v>0</v>
      </c>
      <c r="F49" s="201">
        <v>0</v>
      </c>
      <c r="G49" s="202">
        <v>0</v>
      </c>
      <c r="H49" s="203">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3353B-56B2-4B0C-B2C1-59A7CD3AD7AD}">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256</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1 WKS'!H56</f>
        <v>0</v>
      </c>
      <c r="H9" s="14"/>
      <c r="I9" s="14"/>
    </row>
    <row r="10" spans="1:16" x14ac:dyDescent="0.2">
      <c r="B10" s="9" t="s">
        <v>153</v>
      </c>
      <c r="G10" s="22">
        <f>+'OCL 1 WKS'!H60</f>
        <v>0</v>
      </c>
      <c r="H10" s="14"/>
      <c r="I10" s="14"/>
      <c r="N10" s="10" t="s">
        <v>109</v>
      </c>
      <c r="P10" s="45">
        <f>+'OCL 1 WKS'!F56</f>
        <v>0</v>
      </c>
    </row>
    <row r="11" spans="1:16" ht="15.75" thickBot="1" x14ac:dyDescent="0.25">
      <c r="B11" s="9" t="s">
        <v>10</v>
      </c>
      <c r="G11" s="22"/>
      <c r="H11" s="14"/>
      <c r="I11" s="21">
        <f>G9+G10</f>
        <v>0</v>
      </c>
      <c r="N11" s="10" t="s">
        <v>110</v>
      </c>
      <c r="P11" s="46">
        <f>+'OCL 1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1 WKS'!H56</f>
        <v>0</v>
      </c>
    </row>
    <row r="17" spans="1:16" x14ac:dyDescent="0.2">
      <c r="A17" s="9">
        <v>4</v>
      </c>
      <c r="B17" s="9" t="s">
        <v>115</v>
      </c>
      <c r="F17" s="9" t="str">
        <f>(+TOC!D2-1) &amp; " (Note 2)"</f>
        <v>2026 (Note 2)</v>
      </c>
      <c r="I17" s="21">
        <f>+'OCL 1 WKS'!F61</f>
        <v>0</v>
      </c>
      <c r="N17" s="10" t="s">
        <v>325</v>
      </c>
      <c r="P17" s="80">
        <f>+'OCL 1 WKS'!H60</f>
        <v>0</v>
      </c>
    </row>
    <row r="18" spans="1:16" x14ac:dyDescent="0.2">
      <c r="A18" s="9" t="s">
        <v>16</v>
      </c>
      <c r="B18" s="9" t="s">
        <v>154</v>
      </c>
      <c r="G18" s="20">
        <f>+'OCL 1 WKS'!H27</f>
        <v>0</v>
      </c>
      <c r="I18" s="1"/>
      <c r="N18" s="10" t="s">
        <v>99</v>
      </c>
      <c r="P18" s="79">
        <f>SUM(P16:P17)</f>
        <v>0</v>
      </c>
    </row>
    <row r="19" spans="1:16" x14ac:dyDescent="0.2">
      <c r="B19" s="9" t="s">
        <v>155</v>
      </c>
      <c r="G19" s="19">
        <f>+'OCL 1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46:J52"/>
    <mergeCell ref="A53:J66"/>
    <mergeCell ref="N8:P8"/>
    <mergeCell ref="A32:I32"/>
    <mergeCell ref="A34:I36"/>
    <mergeCell ref="A40:J44"/>
  </mergeCells>
  <conditionalFormatting sqref="K12 K27">
    <cfRule type="containsText" dxfId="69" priority="6" operator="containsText" text="Too High">
      <formula>NOT(ISERROR(SEARCH("Too High",K12)))</formula>
    </cfRule>
  </conditionalFormatting>
  <conditionalFormatting sqref="K12">
    <cfRule type="containsText" dxfId="68" priority="7" operator="containsText" text="Within Limitations">
      <formula>NOT(ISERROR(SEARCH("Within Limitations",K12)))</formula>
    </cfRule>
  </conditionalFormatting>
  <conditionalFormatting sqref="K27">
    <cfRule type="containsText" dxfId="67" priority="8" operator="containsText" text="Within Limitations">
      <formula>NOT(ISERROR(SEARCH("Within Limitations",K27)))</formula>
    </cfRule>
  </conditionalFormatting>
  <conditionalFormatting sqref="K30">
    <cfRule type="containsText" dxfId="66" priority="3" operator="containsText" text="Too High">
      <formula>NOT(ISERROR(SEARCH("Too High",K30)))</formula>
    </cfRule>
    <cfRule type="containsText" dxfId="65" priority="4" operator="containsText" text="Within Limitations">
      <formula>NOT(ISERROR(SEARCH("Within Limitations",K30)))</formula>
    </cfRule>
  </conditionalFormatting>
  <conditionalFormatting sqref="P14">
    <cfRule type="expression" dxfId="64" priority="1">
      <formula>"$P$14&gt;(.75*$P$12)"</formula>
    </cfRule>
  </conditionalFormatting>
  <conditionalFormatting sqref="P20">
    <cfRule type="expression" dxfId="63" priority="2">
      <formula>"$P$14&gt;(.75*$P$12)"</formula>
    </cfRule>
  </conditionalFormatting>
  <pageMargins left="0.7" right="0.7" top="0.75" bottom="0.75" header="0.3" footer="0.3"/>
  <pageSetup scale="63" orientation="portrait" r:id="rId1"/>
  <legacy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82EAD-9011-4912-AEDB-EEF4BE771F53}">
  <sheetPr>
    <pageSetUpPr fitToPage="1"/>
  </sheetPr>
  <dimension ref="A1:I62"/>
  <sheetViews>
    <sheetView topLeftCell="A21"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1'!E2</f>
        <v>OCL Example Fund 1</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1'!E3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83">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55">
        <f>D57+D58+D59-D60</f>
        <v>0</v>
      </c>
      <c r="E61" s="23">
        <f>E57+E58+E59-E60</f>
        <v>0</v>
      </c>
      <c r="F61" s="36">
        <f>F57+F58+F59-F60</f>
        <v>0</v>
      </c>
      <c r="G61" s="37">
        <f>G57+G58+G59-G60</f>
        <v>0</v>
      </c>
      <c r="H61" s="38">
        <f>H57+H58+H59-H60</f>
        <v>0</v>
      </c>
      <c r="I61" s="28"/>
    </row>
    <row r="62" spans="1:9" ht="20.100000000000001" customHeight="1" x14ac:dyDescent="0.2">
      <c r="E62" s="1"/>
      <c r="F62" s="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B449-0607-48FE-A0B3-0A75379C0436}">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281</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2 WKS'!H56</f>
        <v>0</v>
      </c>
      <c r="H9" s="14"/>
      <c r="I9" s="14"/>
    </row>
    <row r="10" spans="1:16" x14ac:dyDescent="0.2">
      <c r="B10" s="9" t="s">
        <v>153</v>
      </c>
      <c r="G10" s="22">
        <f>+'OCL 2 WKS'!H60</f>
        <v>0</v>
      </c>
      <c r="H10" s="14"/>
      <c r="I10" s="14"/>
      <c r="N10" s="10" t="s">
        <v>109</v>
      </c>
      <c r="P10" s="45">
        <f>+'OCL 2 WKS'!F56</f>
        <v>0</v>
      </c>
    </row>
    <row r="11" spans="1:16" ht="15.75" thickBot="1" x14ac:dyDescent="0.25">
      <c r="B11" s="9" t="s">
        <v>10</v>
      </c>
      <c r="G11" s="22"/>
      <c r="H11" s="14"/>
      <c r="I11" s="21">
        <f>G9+G10</f>
        <v>0</v>
      </c>
      <c r="N11" s="10" t="s">
        <v>110</v>
      </c>
      <c r="P11" s="46">
        <f>+'OCL 2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2 WKS'!H56</f>
        <v>0</v>
      </c>
    </row>
    <row r="17" spans="1:16" x14ac:dyDescent="0.2">
      <c r="A17" s="9">
        <v>4</v>
      </c>
      <c r="B17" s="9" t="s">
        <v>115</v>
      </c>
      <c r="F17" s="9" t="str">
        <f>(+TOC!D2-1) &amp; " (Note 2)"</f>
        <v>2026 (Note 2)</v>
      </c>
      <c r="I17" s="21">
        <f>+'OCL 2 WKS'!F61</f>
        <v>0</v>
      </c>
      <c r="N17" s="10" t="s">
        <v>325</v>
      </c>
      <c r="P17" s="80">
        <f>+'OCL 2 WKS'!H60</f>
        <v>0</v>
      </c>
    </row>
    <row r="18" spans="1:16" x14ac:dyDescent="0.2">
      <c r="A18" s="9" t="s">
        <v>16</v>
      </c>
      <c r="B18" s="9" t="s">
        <v>154</v>
      </c>
      <c r="G18" s="20">
        <f>+'OCL 2 WKS'!H27</f>
        <v>0</v>
      </c>
      <c r="I18" s="1"/>
      <c r="N18" s="10" t="s">
        <v>99</v>
      </c>
      <c r="P18" s="79">
        <f>SUM(P16:P17)</f>
        <v>0</v>
      </c>
    </row>
    <row r="19" spans="1:16" x14ac:dyDescent="0.2">
      <c r="B19" s="9" t="s">
        <v>155</v>
      </c>
      <c r="G19" s="19">
        <f>+'OCL 2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62" priority="6" operator="containsText" text="Too High">
      <formula>NOT(ISERROR(SEARCH("Too High",K12)))</formula>
    </cfRule>
  </conditionalFormatting>
  <conditionalFormatting sqref="K12">
    <cfRule type="containsText" dxfId="61" priority="7" operator="containsText" text="Within Limitations">
      <formula>NOT(ISERROR(SEARCH("Within Limitations",K12)))</formula>
    </cfRule>
  </conditionalFormatting>
  <conditionalFormatting sqref="K27">
    <cfRule type="containsText" dxfId="60" priority="8" operator="containsText" text="Within Limitations">
      <formula>NOT(ISERROR(SEARCH("Within Limitations",K27)))</formula>
    </cfRule>
  </conditionalFormatting>
  <conditionalFormatting sqref="K30">
    <cfRule type="containsText" dxfId="59" priority="3" operator="containsText" text="Too High">
      <formula>NOT(ISERROR(SEARCH("Too High",K30)))</formula>
    </cfRule>
    <cfRule type="containsText" dxfId="58" priority="4" operator="containsText" text="Within Limitations">
      <formula>NOT(ISERROR(SEARCH("Within Limitations",K30)))</formula>
    </cfRule>
  </conditionalFormatting>
  <conditionalFormatting sqref="P14">
    <cfRule type="expression" dxfId="57" priority="1">
      <formula>"$P$14&gt;(.75*$P$12)"</formula>
    </cfRule>
  </conditionalFormatting>
  <conditionalFormatting sqref="P20">
    <cfRule type="expression" dxfId="56" priority="2">
      <formula>"$P$14&gt;(.75*$P$12)"</formula>
    </cfRule>
  </conditionalFormatting>
  <pageMargins left="0.7" right="0.7" top="0.75" bottom="0.75" header="0.3" footer="0.3"/>
  <pageSetup scale="63" orientation="portrait" r:id="rId1"/>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16973-C9FE-459E-A2EA-E540A772DA0C}">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2'!E2</f>
        <v>OCL Example Fund 2</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2'!E3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8">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2">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BCFF-D199-43C4-B1E7-50F8945AD0B8}">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282</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3 WKS'!H56</f>
        <v>0</v>
      </c>
      <c r="H9" s="14"/>
      <c r="I9" s="14"/>
    </row>
    <row r="10" spans="1:16" x14ac:dyDescent="0.2">
      <c r="B10" s="9" t="s">
        <v>153</v>
      </c>
      <c r="G10" s="22">
        <f>+'OCL 3 WKS'!H60</f>
        <v>0</v>
      </c>
      <c r="H10" s="14"/>
      <c r="I10" s="14"/>
      <c r="N10" s="10" t="s">
        <v>109</v>
      </c>
      <c r="P10" s="45">
        <f>+'OCL 3 WKS'!F56</f>
        <v>0</v>
      </c>
    </row>
    <row r="11" spans="1:16" ht="15.75" thickBot="1" x14ac:dyDescent="0.25">
      <c r="B11" s="9" t="s">
        <v>10</v>
      </c>
      <c r="G11" s="22"/>
      <c r="H11" s="14"/>
      <c r="I11" s="21">
        <f>G9+G10</f>
        <v>0</v>
      </c>
      <c r="N11" s="10" t="s">
        <v>110</v>
      </c>
      <c r="P11" s="46">
        <f>+'OCL 3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3 WKS'!H56</f>
        <v>0</v>
      </c>
    </row>
    <row r="17" spans="1:16" x14ac:dyDescent="0.2">
      <c r="A17" s="9">
        <v>4</v>
      </c>
      <c r="B17" s="9" t="s">
        <v>115</v>
      </c>
      <c r="F17" s="9" t="str">
        <f>(+TOC!D2-1) &amp; " (Note 2)"</f>
        <v>2026 (Note 2)</v>
      </c>
      <c r="I17" s="21">
        <f>+'OCL 3 WKS'!F61</f>
        <v>0</v>
      </c>
      <c r="N17" s="10" t="s">
        <v>325</v>
      </c>
      <c r="P17" s="80">
        <f>+'OCL 3 WKS'!H60</f>
        <v>0</v>
      </c>
    </row>
    <row r="18" spans="1:16" x14ac:dyDescent="0.2">
      <c r="A18" s="9" t="s">
        <v>16</v>
      </c>
      <c r="B18" s="9" t="s">
        <v>154</v>
      </c>
      <c r="G18" s="20">
        <f>+'OCL 3 WKS'!H27</f>
        <v>0</v>
      </c>
      <c r="I18" s="1"/>
      <c r="N18" s="10" t="s">
        <v>99</v>
      </c>
      <c r="P18" s="79">
        <f>SUM(P16:P17)</f>
        <v>0</v>
      </c>
    </row>
    <row r="19" spans="1:16" x14ac:dyDescent="0.2">
      <c r="B19" s="9" t="s">
        <v>155</v>
      </c>
      <c r="G19" s="19">
        <f>+'OCL 3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55" priority="6" operator="containsText" text="Too High">
      <formula>NOT(ISERROR(SEARCH("Too High",K12)))</formula>
    </cfRule>
  </conditionalFormatting>
  <conditionalFormatting sqref="K12">
    <cfRule type="containsText" dxfId="54" priority="7" operator="containsText" text="Within Limitations">
      <formula>NOT(ISERROR(SEARCH("Within Limitations",K12)))</formula>
    </cfRule>
  </conditionalFormatting>
  <conditionalFormatting sqref="K27">
    <cfRule type="containsText" dxfId="53" priority="8" operator="containsText" text="Within Limitations">
      <formula>NOT(ISERROR(SEARCH("Within Limitations",K27)))</formula>
    </cfRule>
  </conditionalFormatting>
  <conditionalFormatting sqref="K30">
    <cfRule type="containsText" dxfId="52" priority="3" operator="containsText" text="Too High">
      <formula>NOT(ISERROR(SEARCH("Too High",K30)))</formula>
    </cfRule>
    <cfRule type="containsText" dxfId="51" priority="4" operator="containsText" text="Within Limitations">
      <formula>NOT(ISERROR(SEARCH("Within Limitations",K30)))</formula>
    </cfRule>
  </conditionalFormatting>
  <conditionalFormatting sqref="P14">
    <cfRule type="expression" dxfId="50" priority="1">
      <formula>"$P$14&gt;(.75*$P$12)"</formula>
    </cfRule>
  </conditionalFormatting>
  <conditionalFormatting sqref="P20">
    <cfRule type="expression" dxfId="49" priority="2">
      <formula>"$P$14&gt;(.75*$P$12)"</formula>
    </cfRule>
  </conditionalFormatting>
  <pageMargins left="0.7" right="0.7" top="0.75" bottom="0.75" header="0.3" footer="0.3"/>
  <pageSetup scale="63" orientation="portrait" r:id="rId1"/>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9B08-B524-4565-8249-F336675E9841}">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3'!E2</f>
        <v>OCL Example Fund 3</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3'!E3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2">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F633-B9BC-4E85-8112-FC986E487B11}">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289</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4 WKS'!H56</f>
        <v>0</v>
      </c>
      <c r="H9" s="14"/>
      <c r="I9" s="14"/>
    </row>
    <row r="10" spans="1:16" x14ac:dyDescent="0.2">
      <c r="B10" s="9" t="s">
        <v>153</v>
      </c>
      <c r="G10" s="22">
        <f>+'OCL 4 WKS'!H60</f>
        <v>0</v>
      </c>
      <c r="H10" s="14"/>
      <c r="I10" s="14"/>
      <c r="N10" s="10" t="s">
        <v>109</v>
      </c>
      <c r="P10" s="45">
        <f>+'OCL 4 WKS'!F56</f>
        <v>0</v>
      </c>
    </row>
    <row r="11" spans="1:16" ht="15.75" thickBot="1" x14ac:dyDescent="0.25">
      <c r="B11" s="9" t="s">
        <v>10</v>
      </c>
      <c r="G11" s="22"/>
      <c r="H11" s="14"/>
      <c r="I11" s="21">
        <f>G9+G10</f>
        <v>0</v>
      </c>
      <c r="N11" s="10" t="s">
        <v>110</v>
      </c>
      <c r="P11" s="46">
        <f>+'OCL 4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4 WKS'!H56</f>
        <v>0</v>
      </c>
    </row>
    <row r="17" spans="1:16" x14ac:dyDescent="0.2">
      <c r="A17" s="9">
        <v>4</v>
      </c>
      <c r="B17" s="9" t="s">
        <v>115</v>
      </c>
      <c r="F17" s="9" t="str">
        <f>(+TOC!D2-1) &amp; " (Note 2)"</f>
        <v>2026 (Note 2)</v>
      </c>
      <c r="I17" s="21">
        <f>+'OCL 4 WKS'!F61</f>
        <v>0</v>
      </c>
      <c r="N17" s="10" t="s">
        <v>325</v>
      </c>
      <c r="P17" s="80">
        <f>+'OCL 4 WKS'!H60</f>
        <v>0</v>
      </c>
    </row>
    <row r="18" spans="1:16" x14ac:dyDescent="0.2">
      <c r="A18" s="9" t="s">
        <v>16</v>
      </c>
      <c r="B18" s="9" t="s">
        <v>154</v>
      </c>
      <c r="G18" s="20">
        <f>+'OCL 4 WKS'!H27</f>
        <v>0</v>
      </c>
      <c r="I18" s="1"/>
      <c r="N18" s="10" t="s">
        <v>99</v>
      </c>
      <c r="P18" s="79">
        <f>SUM(P16:P17)</f>
        <v>0</v>
      </c>
    </row>
    <row r="19" spans="1:16" x14ac:dyDescent="0.2">
      <c r="B19" s="9" t="s">
        <v>155</v>
      </c>
      <c r="G19" s="19">
        <f>+'OCL 4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48" priority="6" operator="containsText" text="Too High">
      <formula>NOT(ISERROR(SEARCH("Too High",K12)))</formula>
    </cfRule>
  </conditionalFormatting>
  <conditionalFormatting sqref="K12">
    <cfRule type="containsText" dxfId="47" priority="7" operator="containsText" text="Within Limitations">
      <formula>NOT(ISERROR(SEARCH("Within Limitations",K12)))</formula>
    </cfRule>
  </conditionalFormatting>
  <conditionalFormatting sqref="K27">
    <cfRule type="containsText" dxfId="46" priority="8" operator="containsText" text="Within Limitations">
      <formula>NOT(ISERROR(SEARCH("Within Limitations",K27)))</formula>
    </cfRule>
  </conditionalFormatting>
  <conditionalFormatting sqref="K30">
    <cfRule type="containsText" dxfId="45" priority="3" operator="containsText" text="Too High">
      <formula>NOT(ISERROR(SEARCH("Too High",K30)))</formula>
    </cfRule>
    <cfRule type="containsText" dxfId="44" priority="4" operator="containsText" text="Within Limitations">
      <formula>NOT(ISERROR(SEARCH("Within Limitations",K30)))</formula>
    </cfRule>
  </conditionalFormatting>
  <conditionalFormatting sqref="P14">
    <cfRule type="expression" dxfId="43" priority="1">
      <formula>"$P$14&gt;(.75*$P$12)"</formula>
    </cfRule>
  </conditionalFormatting>
  <conditionalFormatting sqref="P20">
    <cfRule type="expression" dxfId="42" priority="2">
      <formula>"$P$14&gt;(.75*$P$12)"</formula>
    </cfRule>
  </conditionalFormatting>
  <pageMargins left="0.7" right="0.7" top="0.75" bottom="0.75" header="0.3" footer="0.3"/>
  <pageSetup scale="63" orientation="portrait" r:id="rId1"/>
  <legacy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D6D1-DFE1-4BE1-BADD-5D09A26FA183}">
  <sheetPr>
    <pageSetUpPr fitToPage="1"/>
  </sheetPr>
  <dimension ref="A1:I62"/>
  <sheetViews>
    <sheetView topLeftCell="A21"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4'!E2</f>
        <v>OCL Example Fund 4</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4'!E3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2">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5BBCA-64D0-4769-8E92-9CF1C051522E}">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288</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5 WKS'!H56</f>
        <v>0</v>
      </c>
      <c r="H9" s="14"/>
      <c r="I9" s="14"/>
    </row>
    <row r="10" spans="1:16" x14ac:dyDescent="0.2">
      <c r="B10" s="9" t="s">
        <v>153</v>
      </c>
      <c r="G10" s="22">
        <f>+'OCL 5 WKS'!H60</f>
        <v>0</v>
      </c>
      <c r="H10" s="14"/>
      <c r="I10" s="14"/>
      <c r="N10" s="10" t="s">
        <v>109</v>
      </c>
      <c r="P10" s="45">
        <f>+'OCL 5 WKS'!F56</f>
        <v>0</v>
      </c>
    </row>
    <row r="11" spans="1:16" ht="15.75" thickBot="1" x14ac:dyDescent="0.25">
      <c r="B11" s="9" t="s">
        <v>10</v>
      </c>
      <c r="G11" s="22"/>
      <c r="H11" s="14"/>
      <c r="I11" s="21">
        <f>G9+G10</f>
        <v>0</v>
      </c>
      <c r="N11" s="10" t="s">
        <v>110</v>
      </c>
      <c r="P11" s="46">
        <f>+'OCL 5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5 WKS'!H56</f>
        <v>0</v>
      </c>
    </row>
    <row r="17" spans="1:16" x14ac:dyDescent="0.2">
      <c r="A17" s="9">
        <v>4</v>
      </c>
      <c r="B17" s="9" t="s">
        <v>115</v>
      </c>
      <c r="F17" s="9" t="str">
        <f>(+TOC!D2-1) &amp; " (Note 2)"</f>
        <v>2026 (Note 2)</v>
      </c>
      <c r="I17" s="21">
        <f>+'OCL 5 WKS'!F61</f>
        <v>0</v>
      </c>
      <c r="N17" s="10" t="s">
        <v>325</v>
      </c>
      <c r="P17" s="80">
        <f>+'OCL 5 WKS'!H60</f>
        <v>0</v>
      </c>
    </row>
    <row r="18" spans="1:16" x14ac:dyDescent="0.2">
      <c r="A18" s="9" t="s">
        <v>16</v>
      </c>
      <c r="B18" s="9" t="s">
        <v>154</v>
      </c>
      <c r="G18" s="20">
        <f>+'OCL 5 WKS'!H27</f>
        <v>0</v>
      </c>
      <c r="I18" s="1"/>
      <c r="N18" s="10" t="s">
        <v>99</v>
      </c>
      <c r="P18" s="79">
        <f>SUM(P16:P17)</f>
        <v>0</v>
      </c>
    </row>
    <row r="19" spans="1:16" x14ac:dyDescent="0.2">
      <c r="B19" s="9" t="s">
        <v>155</v>
      </c>
      <c r="G19" s="19">
        <f>+'OCL 5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41" priority="6" operator="containsText" text="Too High">
      <formula>NOT(ISERROR(SEARCH("Too High",K12)))</formula>
    </cfRule>
  </conditionalFormatting>
  <conditionalFormatting sqref="K12">
    <cfRule type="containsText" dxfId="40" priority="7" operator="containsText" text="Within Limitations">
      <formula>NOT(ISERROR(SEARCH("Within Limitations",K12)))</formula>
    </cfRule>
  </conditionalFormatting>
  <conditionalFormatting sqref="K27">
    <cfRule type="containsText" dxfId="39" priority="8" operator="containsText" text="Within Limitations">
      <formula>NOT(ISERROR(SEARCH("Within Limitations",K27)))</formula>
    </cfRule>
  </conditionalFormatting>
  <conditionalFormatting sqref="K30">
    <cfRule type="containsText" dxfId="38" priority="3" operator="containsText" text="Too High">
      <formula>NOT(ISERROR(SEARCH("Too High",K30)))</formula>
    </cfRule>
    <cfRule type="containsText" dxfId="37" priority="4" operator="containsText" text="Within Limitations">
      <formula>NOT(ISERROR(SEARCH("Within Limitations",K30)))</formula>
    </cfRule>
  </conditionalFormatting>
  <conditionalFormatting sqref="P14">
    <cfRule type="expression" dxfId="36" priority="1">
      <formula>"$P$14&gt;(.75*$P$12)"</formula>
    </cfRule>
  </conditionalFormatting>
  <conditionalFormatting sqref="P20">
    <cfRule type="expression" dxfId="35" priority="2">
      <formula>"$P$14&gt;(.75*$P$12)"</formula>
    </cfRule>
  </conditionalFormatting>
  <pageMargins left="0.7" right="0.7" top="0.75" bottom="0.75" header="0.3" footer="0.3"/>
  <pageSetup scale="63" orientation="portrait" r:id="rId1"/>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68077-1688-4884-B10C-0C5F09266727}">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5'!E2</f>
        <v>OCL Example Fund 5</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5'!E3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row>
    <row r="55" spans="1:9" ht="20.25" customHeight="1" x14ac:dyDescent="0.2">
      <c r="A55" s="220"/>
      <c r="B55" s="91"/>
      <c r="C55" s="91"/>
      <c r="D55" s="89">
        <v>0</v>
      </c>
      <c r="E55" s="89">
        <v>0</v>
      </c>
      <c r="F55" s="89">
        <v>0</v>
      </c>
      <c r="G55" s="90">
        <v>0</v>
      </c>
      <c r="H55" s="197">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8">
        <f>H27-H56</f>
        <v>0</v>
      </c>
    </row>
    <row r="58" spans="1:9" ht="15.75" x14ac:dyDescent="0.25">
      <c r="A58" s="223" t="s">
        <v>59</v>
      </c>
      <c r="B58" s="91"/>
      <c r="C58" s="91"/>
      <c r="D58" s="89">
        <v>0</v>
      </c>
      <c r="E58" s="89">
        <f>D61</f>
        <v>0</v>
      </c>
      <c r="F58" s="35">
        <f>+E61</f>
        <v>0</v>
      </c>
      <c r="G58" s="36">
        <f>+F61</f>
        <v>0</v>
      </c>
      <c r="H58" s="198">
        <f>+F61</f>
        <v>0</v>
      </c>
    </row>
    <row r="59" spans="1:9" ht="20.100000000000001" customHeight="1" x14ac:dyDescent="0.25">
      <c r="A59" s="223" t="s">
        <v>60</v>
      </c>
      <c r="B59" s="91"/>
      <c r="C59" s="91"/>
      <c r="D59" s="89">
        <v>0</v>
      </c>
      <c r="E59" s="89">
        <v>0</v>
      </c>
      <c r="F59" s="89">
        <v>0</v>
      </c>
      <c r="G59" s="90">
        <v>0</v>
      </c>
      <c r="H59" s="197">
        <v>0</v>
      </c>
    </row>
    <row r="60" spans="1:9" ht="20.100000000000001" customHeight="1" x14ac:dyDescent="0.25">
      <c r="A60" s="223" t="s">
        <v>66</v>
      </c>
      <c r="B60" s="91"/>
      <c r="C60" s="91"/>
      <c r="D60" s="89">
        <v>0</v>
      </c>
      <c r="E60" s="89">
        <v>0</v>
      </c>
      <c r="F60" s="89">
        <v>0</v>
      </c>
      <c r="G60" s="90">
        <v>0</v>
      </c>
      <c r="H60" s="197">
        <v>0</v>
      </c>
    </row>
    <row r="61" spans="1:9" ht="20.100000000000001" customHeight="1" x14ac:dyDescent="0.25">
      <c r="A61" s="223" t="s">
        <v>144</v>
      </c>
      <c r="B61" s="91"/>
      <c r="C61" s="91"/>
      <c r="D61" s="55">
        <f>D57+D58+D59-D60</f>
        <v>0</v>
      </c>
      <c r="E61" s="342">
        <f>E57+E58+E59-E60</f>
        <v>0</v>
      </c>
      <c r="F61" s="192">
        <f>F57+F58+F59-F60</f>
        <v>0</v>
      </c>
      <c r="G61" s="193">
        <f>G57+G58+G59-G60</f>
        <v>0</v>
      </c>
      <c r="H61" s="199">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EACC-4210-488F-A5E8-CBE6EF5AA97F}">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287</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6 WKS'!H56</f>
        <v>0</v>
      </c>
      <c r="H9" s="14"/>
      <c r="I9" s="14"/>
    </row>
    <row r="10" spans="1:16" x14ac:dyDescent="0.2">
      <c r="B10" s="9" t="s">
        <v>153</v>
      </c>
      <c r="G10" s="22">
        <f>+'OCL 6 WKS'!H60</f>
        <v>0</v>
      </c>
      <c r="H10" s="14"/>
      <c r="I10" s="14"/>
      <c r="N10" s="10" t="s">
        <v>109</v>
      </c>
      <c r="P10" s="45">
        <f>+'OCL 6 WKS'!F56</f>
        <v>0</v>
      </c>
    </row>
    <row r="11" spans="1:16" ht="15.75" thickBot="1" x14ac:dyDescent="0.25">
      <c r="B11" s="9" t="s">
        <v>10</v>
      </c>
      <c r="G11" s="22"/>
      <c r="H11" s="14"/>
      <c r="I11" s="21">
        <f>G9+G10</f>
        <v>0</v>
      </c>
      <c r="N11" s="10" t="s">
        <v>110</v>
      </c>
      <c r="P11" s="46">
        <f>+'OCL 6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6 WKS'!H56</f>
        <v>0</v>
      </c>
    </row>
    <row r="17" spans="1:16" x14ac:dyDescent="0.2">
      <c r="A17" s="9">
        <v>4</v>
      </c>
      <c r="B17" s="9" t="s">
        <v>115</v>
      </c>
      <c r="F17" s="9" t="str">
        <f>(+TOC!D2-1) &amp; " (Note 2)"</f>
        <v>2026 (Note 2)</v>
      </c>
      <c r="I17" s="21">
        <f>+'OCL 6 WKS'!F61</f>
        <v>0</v>
      </c>
      <c r="N17" s="10" t="s">
        <v>325</v>
      </c>
      <c r="P17" s="80">
        <f>+'OCL 6 WKS'!H60</f>
        <v>0</v>
      </c>
    </row>
    <row r="18" spans="1:16" x14ac:dyDescent="0.2">
      <c r="A18" s="9" t="s">
        <v>16</v>
      </c>
      <c r="B18" s="9" t="s">
        <v>154</v>
      </c>
      <c r="G18" s="20">
        <f>+'OCL 6 WKS'!H27</f>
        <v>0</v>
      </c>
      <c r="I18" s="1"/>
      <c r="N18" s="10" t="s">
        <v>99</v>
      </c>
      <c r="P18" s="79">
        <f>SUM(P16:P17)</f>
        <v>0</v>
      </c>
    </row>
    <row r="19" spans="1:16" x14ac:dyDescent="0.2">
      <c r="B19" s="9" t="s">
        <v>155</v>
      </c>
      <c r="G19" s="19">
        <f>+'OCL 6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34" priority="6" operator="containsText" text="Too High">
      <formula>NOT(ISERROR(SEARCH("Too High",K12)))</formula>
    </cfRule>
  </conditionalFormatting>
  <conditionalFormatting sqref="K12">
    <cfRule type="containsText" dxfId="33" priority="7" operator="containsText" text="Within Limitations">
      <formula>NOT(ISERROR(SEARCH("Within Limitations",K12)))</formula>
    </cfRule>
  </conditionalFormatting>
  <conditionalFormatting sqref="K27">
    <cfRule type="containsText" dxfId="32" priority="8" operator="containsText" text="Within Limitations">
      <formula>NOT(ISERROR(SEARCH("Within Limitations",K27)))</formula>
    </cfRule>
  </conditionalFormatting>
  <conditionalFormatting sqref="K30">
    <cfRule type="containsText" dxfId="31" priority="3" operator="containsText" text="Too High">
      <formula>NOT(ISERROR(SEARCH("Too High",K30)))</formula>
    </cfRule>
    <cfRule type="containsText" dxfId="30" priority="4" operator="containsText" text="Within Limitations">
      <formula>NOT(ISERROR(SEARCH("Within Limitations",K30)))</formula>
    </cfRule>
  </conditionalFormatting>
  <conditionalFormatting sqref="P14">
    <cfRule type="expression" dxfId="29" priority="1">
      <formula>"$P$14&gt;(.75*$P$12)"</formula>
    </cfRule>
  </conditionalFormatting>
  <conditionalFormatting sqref="P20">
    <cfRule type="expression" dxfId="28" priority="2">
      <formula>"$P$14&gt;(.75*$P$12)"</formula>
    </cfRule>
  </conditionalFormatting>
  <pageMargins left="0.7" right="0.7" top="0.75" bottom="0.75" header="0.3" footer="0.3"/>
  <pageSetup scale="63" orientation="portrait" r:id="rId1"/>
  <legacy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D04B-C6FD-48AB-8DB4-C2ADD4EC2146}">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6'!E2</f>
        <v>OCL Example Fund 6</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6'!E3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row>
    <row r="55" spans="1:9" ht="20.25" customHeight="1" x14ac:dyDescent="0.2">
      <c r="A55" s="220"/>
      <c r="B55" s="91"/>
      <c r="C55" s="91"/>
      <c r="D55" s="89">
        <v>0</v>
      </c>
      <c r="E55" s="89">
        <v>0</v>
      </c>
      <c r="F55" s="89">
        <v>0</v>
      </c>
      <c r="G55" s="90">
        <v>0</v>
      </c>
      <c r="H55" s="197">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8">
        <f>H27-H56</f>
        <v>0</v>
      </c>
    </row>
    <row r="58" spans="1:9" ht="15.75" x14ac:dyDescent="0.25">
      <c r="A58" s="223" t="s">
        <v>59</v>
      </c>
      <c r="B58" s="91"/>
      <c r="C58" s="91"/>
      <c r="D58" s="89">
        <v>0</v>
      </c>
      <c r="E58" s="89">
        <f>D61</f>
        <v>0</v>
      </c>
      <c r="F58" s="35">
        <f>+E61</f>
        <v>0</v>
      </c>
      <c r="G58" s="36">
        <f>+F61</f>
        <v>0</v>
      </c>
      <c r="H58" s="198">
        <f>+F61</f>
        <v>0</v>
      </c>
    </row>
    <row r="59" spans="1:9" ht="20.100000000000001" customHeight="1" x14ac:dyDescent="0.25">
      <c r="A59" s="223" t="s">
        <v>60</v>
      </c>
      <c r="B59" s="91"/>
      <c r="C59" s="91"/>
      <c r="D59" s="89">
        <v>0</v>
      </c>
      <c r="E59" s="89">
        <v>0</v>
      </c>
      <c r="F59" s="89">
        <v>0</v>
      </c>
      <c r="G59" s="90">
        <v>0</v>
      </c>
      <c r="H59" s="197">
        <v>0</v>
      </c>
    </row>
    <row r="60" spans="1:9" ht="20.100000000000001" customHeight="1" x14ac:dyDescent="0.25">
      <c r="A60" s="223" t="s">
        <v>66</v>
      </c>
      <c r="B60" s="91"/>
      <c r="C60" s="91"/>
      <c r="D60" s="89">
        <v>0</v>
      </c>
      <c r="E60" s="89">
        <v>0</v>
      </c>
      <c r="F60" s="89">
        <v>0</v>
      </c>
      <c r="G60" s="90">
        <v>0</v>
      </c>
      <c r="H60" s="197">
        <v>0</v>
      </c>
    </row>
    <row r="61" spans="1:9" ht="20.100000000000001" customHeight="1" x14ac:dyDescent="0.25">
      <c r="A61" s="223" t="s">
        <v>144</v>
      </c>
      <c r="B61" s="91"/>
      <c r="C61" s="91"/>
      <c r="D61" s="55">
        <f>D57+D58+D59-D60</f>
        <v>0</v>
      </c>
      <c r="E61" s="342">
        <f>E57+E58+E59-E60</f>
        <v>0</v>
      </c>
      <c r="F61" s="192">
        <f>F57+F58+F59-F60</f>
        <v>0</v>
      </c>
      <c r="G61" s="193">
        <f>G57+G58+G59-G60</f>
        <v>0</v>
      </c>
      <c r="H61" s="199">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BFFC-C7EC-42C7-BADF-FD1676012780}">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286</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7 WKS'!H56</f>
        <v>0</v>
      </c>
      <c r="H9" s="14"/>
      <c r="I9" s="14"/>
    </row>
    <row r="10" spans="1:16" x14ac:dyDescent="0.2">
      <c r="B10" s="9" t="s">
        <v>153</v>
      </c>
      <c r="G10" s="22">
        <f>+'OCL 7 WKS'!H60</f>
        <v>0</v>
      </c>
      <c r="H10" s="14"/>
      <c r="I10" s="14"/>
      <c r="N10" s="10" t="s">
        <v>109</v>
      </c>
      <c r="P10" s="45">
        <f>+'OCL 7 WKS'!F56</f>
        <v>0</v>
      </c>
    </row>
    <row r="11" spans="1:16" ht="15.75" thickBot="1" x14ac:dyDescent="0.25">
      <c r="B11" s="9" t="s">
        <v>10</v>
      </c>
      <c r="G11" s="22"/>
      <c r="H11" s="14"/>
      <c r="I11" s="21">
        <f>G9+G10</f>
        <v>0</v>
      </c>
      <c r="N11" s="10" t="s">
        <v>110</v>
      </c>
      <c r="P11" s="46">
        <f>+'OCL 7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7 WKS'!H56</f>
        <v>0</v>
      </c>
    </row>
    <row r="17" spans="1:16" x14ac:dyDescent="0.2">
      <c r="A17" s="9">
        <v>4</v>
      </c>
      <c r="B17" s="9" t="s">
        <v>115</v>
      </c>
      <c r="F17" s="9" t="str">
        <f>(+TOC!D2-1) &amp; " (Note 2)"</f>
        <v>2026 (Note 2)</v>
      </c>
      <c r="I17" s="21">
        <f>+'OCL 7 WKS'!F61</f>
        <v>0</v>
      </c>
      <c r="N17" s="10" t="s">
        <v>325</v>
      </c>
      <c r="P17" s="80">
        <f>+'OCL 7 WKS'!H60</f>
        <v>0</v>
      </c>
    </row>
    <row r="18" spans="1:16" x14ac:dyDescent="0.2">
      <c r="A18" s="9" t="s">
        <v>16</v>
      </c>
      <c r="B18" s="9" t="s">
        <v>154</v>
      </c>
      <c r="G18" s="20">
        <f>+'OCL 7 WKS'!H27</f>
        <v>0</v>
      </c>
      <c r="I18" s="1"/>
      <c r="N18" s="10" t="s">
        <v>99</v>
      </c>
      <c r="P18" s="79">
        <f>SUM(P16:P17)</f>
        <v>0</v>
      </c>
    </row>
    <row r="19" spans="1:16" x14ac:dyDescent="0.2">
      <c r="B19" s="9" t="s">
        <v>155</v>
      </c>
      <c r="G19" s="19">
        <f>+'OCL 7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27" priority="6" operator="containsText" text="Too High">
      <formula>NOT(ISERROR(SEARCH("Too High",K12)))</formula>
    </cfRule>
  </conditionalFormatting>
  <conditionalFormatting sqref="K12">
    <cfRule type="containsText" dxfId="26" priority="7" operator="containsText" text="Within Limitations">
      <formula>NOT(ISERROR(SEARCH("Within Limitations",K12)))</formula>
    </cfRule>
  </conditionalFormatting>
  <conditionalFormatting sqref="K27">
    <cfRule type="containsText" dxfId="25" priority="8" operator="containsText" text="Within Limitations">
      <formula>NOT(ISERROR(SEARCH("Within Limitations",K27)))</formula>
    </cfRule>
  </conditionalFormatting>
  <conditionalFormatting sqref="K30">
    <cfRule type="containsText" dxfId="24" priority="3" operator="containsText" text="Too High">
      <formula>NOT(ISERROR(SEARCH("Too High",K30)))</formula>
    </cfRule>
    <cfRule type="containsText" dxfId="23" priority="4" operator="containsText" text="Within Limitations">
      <formula>NOT(ISERROR(SEARCH("Within Limitations",K30)))</formula>
    </cfRule>
  </conditionalFormatting>
  <conditionalFormatting sqref="P14">
    <cfRule type="expression" dxfId="22" priority="1">
      <formula>"$P$14&gt;(.75*$P$12)"</formula>
    </cfRule>
  </conditionalFormatting>
  <conditionalFormatting sqref="P20">
    <cfRule type="expression" dxfId="21" priority="2">
      <formula>"$P$14&gt;(.75*$P$12)"</formula>
    </cfRule>
  </conditionalFormatting>
  <pageMargins left="0.7" right="0.7" top="0.75" bottom="0.75" header="0.3" footer="0.3"/>
  <pageSetup scale="63" orientation="portrait" r:id="rId1"/>
  <legacyDrawing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E9D12-B901-4B99-97F5-5A2F1FE272CB}">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7'!E2</f>
        <v>OCL Example Fund 7</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7'!E3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row>
    <row r="54" spans="1:9" ht="21" customHeight="1" x14ac:dyDescent="0.2">
      <c r="A54" s="337"/>
      <c r="B54" s="91"/>
      <c r="C54" s="91"/>
      <c r="D54" s="111">
        <v>0</v>
      </c>
      <c r="E54" s="111">
        <v>0</v>
      </c>
      <c r="F54" s="111">
        <v>0</v>
      </c>
      <c r="G54" s="112">
        <v>0</v>
      </c>
      <c r="H54" s="111">
        <v>0</v>
      </c>
    </row>
    <row r="55" spans="1:9" ht="20.25" customHeight="1" x14ac:dyDescent="0.2">
      <c r="A55" s="220"/>
      <c r="B55" s="91"/>
      <c r="C55" s="91"/>
      <c r="D55" s="89">
        <v>0</v>
      </c>
      <c r="E55" s="89">
        <v>0</v>
      </c>
      <c r="F55" s="89">
        <v>0</v>
      </c>
      <c r="G55" s="90">
        <v>0</v>
      </c>
      <c r="H55" s="197">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8">
        <f>H27-H56</f>
        <v>0</v>
      </c>
    </row>
    <row r="58" spans="1:9" ht="15.75" x14ac:dyDescent="0.25">
      <c r="A58" s="223" t="s">
        <v>59</v>
      </c>
      <c r="B58" s="91"/>
      <c r="C58" s="91"/>
      <c r="D58" s="89">
        <v>0</v>
      </c>
      <c r="E58" s="89">
        <f>D61</f>
        <v>0</v>
      </c>
      <c r="F58" s="35">
        <f>+E61</f>
        <v>0</v>
      </c>
      <c r="G58" s="36">
        <f>+F61</f>
        <v>0</v>
      </c>
      <c r="H58" s="198">
        <f>+F61</f>
        <v>0</v>
      </c>
    </row>
    <row r="59" spans="1:9" ht="20.100000000000001" customHeight="1" x14ac:dyDescent="0.25">
      <c r="A59" s="223" t="s">
        <v>60</v>
      </c>
      <c r="B59" s="91"/>
      <c r="C59" s="91"/>
      <c r="D59" s="89">
        <v>0</v>
      </c>
      <c r="E59" s="89">
        <v>0</v>
      </c>
      <c r="F59" s="89">
        <v>0</v>
      </c>
      <c r="G59" s="90">
        <v>0</v>
      </c>
      <c r="H59" s="197">
        <v>0</v>
      </c>
    </row>
    <row r="60" spans="1:9" ht="20.100000000000001" customHeight="1" x14ac:dyDescent="0.25">
      <c r="A60" s="223" t="s">
        <v>66</v>
      </c>
      <c r="B60" s="91"/>
      <c r="C60" s="91"/>
      <c r="D60" s="89">
        <v>0</v>
      </c>
      <c r="E60" s="89">
        <v>0</v>
      </c>
      <c r="F60" s="89">
        <v>0</v>
      </c>
      <c r="G60" s="90">
        <v>0</v>
      </c>
      <c r="H60" s="197">
        <v>0</v>
      </c>
    </row>
    <row r="61" spans="1:9" ht="20.100000000000001" customHeight="1" x14ac:dyDescent="0.25">
      <c r="A61" s="223" t="s">
        <v>144</v>
      </c>
      <c r="B61" s="91"/>
      <c r="C61" s="91"/>
      <c r="D61" s="55">
        <f>D57+D58+D59-D60</f>
        <v>0</v>
      </c>
      <c r="E61" s="342">
        <f>E57+E58+E59-E60</f>
        <v>0</v>
      </c>
      <c r="F61" s="192">
        <f>F57+F58+F59-F60</f>
        <v>0</v>
      </c>
      <c r="G61" s="193">
        <f>G57+G58+G59-G60</f>
        <v>0</v>
      </c>
      <c r="H61" s="199">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CB4D1-2EEF-4B78-BD8B-0EC5FF547B4D}">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285</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8 WKS'!H56</f>
        <v>0</v>
      </c>
      <c r="H9" s="14"/>
      <c r="I9" s="14"/>
    </row>
    <row r="10" spans="1:16" x14ac:dyDescent="0.2">
      <c r="B10" s="9" t="s">
        <v>153</v>
      </c>
      <c r="G10" s="22">
        <f>+'OCL 8 WKS'!H60</f>
        <v>0</v>
      </c>
      <c r="H10" s="14"/>
      <c r="I10" s="14"/>
      <c r="N10" s="10" t="s">
        <v>109</v>
      </c>
      <c r="P10" s="45">
        <f>+'OCL 8 WKS'!F56</f>
        <v>0</v>
      </c>
    </row>
    <row r="11" spans="1:16" ht="15.75" thickBot="1" x14ac:dyDescent="0.25">
      <c r="B11" s="9" t="s">
        <v>10</v>
      </c>
      <c r="G11" s="22"/>
      <c r="H11" s="14"/>
      <c r="I11" s="21">
        <f>G9+G10</f>
        <v>0</v>
      </c>
      <c r="N11" s="10" t="s">
        <v>110</v>
      </c>
      <c r="P11" s="46">
        <f>+'OCL 8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8 WKS'!H56</f>
        <v>0</v>
      </c>
    </row>
    <row r="17" spans="1:16" x14ac:dyDescent="0.2">
      <c r="A17" s="9">
        <v>4</v>
      </c>
      <c r="B17" s="9" t="s">
        <v>115</v>
      </c>
      <c r="F17" s="9" t="str">
        <f>(+TOC!D2-1) &amp; " (Note 2)"</f>
        <v>2026 (Note 2)</v>
      </c>
      <c r="I17" s="21">
        <f>+'OCL 8 WKS'!F61</f>
        <v>0</v>
      </c>
      <c r="N17" s="10" t="s">
        <v>325</v>
      </c>
      <c r="P17" s="80">
        <f>+'OCL 8 WKS'!H60</f>
        <v>0</v>
      </c>
    </row>
    <row r="18" spans="1:16" x14ac:dyDescent="0.2">
      <c r="A18" s="9" t="s">
        <v>16</v>
      </c>
      <c r="B18" s="9" t="s">
        <v>154</v>
      </c>
      <c r="G18" s="20">
        <f>+'OCL 8 WKS'!H27</f>
        <v>0</v>
      </c>
      <c r="I18" s="1"/>
      <c r="N18" s="10" t="s">
        <v>99</v>
      </c>
      <c r="P18" s="79">
        <f>SUM(P16:P17)</f>
        <v>0</v>
      </c>
    </row>
    <row r="19" spans="1:16" x14ac:dyDescent="0.2">
      <c r="B19" s="9" t="s">
        <v>155</v>
      </c>
      <c r="G19" s="19">
        <f>+'OCL 8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20" priority="6" operator="containsText" text="Too High">
      <formula>NOT(ISERROR(SEARCH("Too High",K12)))</formula>
    </cfRule>
  </conditionalFormatting>
  <conditionalFormatting sqref="K12">
    <cfRule type="containsText" dxfId="19" priority="7" operator="containsText" text="Within Limitations">
      <formula>NOT(ISERROR(SEARCH("Within Limitations",K12)))</formula>
    </cfRule>
  </conditionalFormatting>
  <conditionalFormatting sqref="K27">
    <cfRule type="containsText" dxfId="18" priority="8" operator="containsText" text="Within Limitations">
      <formula>NOT(ISERROR(SEARCH("Within Limitations",K27)))</formula>
    </cfRule>
  </conditionalFormatting>
  <conditionalFormatting sqref="K30">
    <cfRule type="containsText" dxfId="17" priority="3" operator="containsText" text="Too High">
      <formula>NOT(ISERROR(SEARCH("Too High",K30)))</formula>
    </cfRule>
    <cfRule type="containsText" dxfId="16" priority="4" operator="containsText" text="Within Limitations">
      <formula>NOT(ISERROR(SEARCH("Within Limitations",K30)))</formula>
    </cfRule>
  </conditionalFormatting>
  <conditionalFormatting sqref="P14">
    <cfRule type="expression" dxfId="15" priority="1">
      <formula>"$P$14&gt;(.75*$P$12)"</formula>
    </cfRule>
  </conditionalFormatting>
  <conditionalFormatting sqref="P20">
    <cfRule type="expression" dxfId="14" priority="2">
      <formula>"$P$14&gt;(.75*$P$12)"</formula>
    </cfRule>
  </conditionalFormatting>
  <pageMargins left="0.7" right="0.7" top="0.75" bottom="0.75" header="0.3" footer="0.3"/>
  <pageSetup scale="63" orientation="portrait" r:id="rId1"/>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7F85-0AE4-413B-9442-62BD9463FEA0}">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8'!E2</f>
        <v>OCL Example Fund 8</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8'!E3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2">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7BEAF-F030-4D58-A6A9-8DE41DE3560A}">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283</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9 WKS'!H56</f>
        <v>0</v>
      </c>
      <c r="H9" s="14"/>
      <c r="I9" s="14"/>
    </row>
    <row r="10" spans="1:16" x14ac:dyDescent="0.2">
      <c r="B10" s="9" t="s">
        <v>153</v>
      </c>
      <c r="G10" s="22">
        <f>+'OCL 9 WKS'!H60</f>
        <v>0</v>
      </c>
      <c r="H10" s="14"/>
      <c r="I10" s="14"/>
      <c r="N10" s="10" t="s">
        <v>109</v>
      </c>
      <c r="P10" s="45">
        <f>+'OCL 9 WKS'!F56</f>
        <v>0</v>
      </c>
    </row>
    <row r="11" spans="1:16" ht="15.75" thickBot="1" x14ac:dyDescent="0.25">
      <c r="B11" s="9" t="s">
        <v>10</v>
      </c>
      <c r="G11" s="22"/>
      <c r="H11" s="14"/>
      <c r="I11" s="21">
        <f>G9+G10</f>
        <v>0</v>
      </c>
      <c r="N11" s="10" t="s">
        <v>110</v>
      </c>
      <c r="P11" s="46">
        <f>+'OCL 9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9 WKS'!H56</f>
        <v>0</v>
      </c>
    </row>
    <row r="17" spans="1:16" x14ac:dyDescent="0.2">
      <c r="A17" s="9">
        <v>4</v>
      </c>
      <c r="B17" s="9" t="s">
        <v>115</v>
      </c>
      <c r="F17" s="9" t="str">
        <f>(+TOC!D2-1) &amp; " (Note 2)"</f>
        <v>2026 (Note 2)</v>
      </c>
      <c r="I17" s="21">
        <f>+'OCL 9 WKS'!F61</f>
        <v>0</v>
      </c>
      <c r="N17" s="10" t="s">
        <v>325</v>
      </c>
      <c r="P17" s="80">
        <f>+'OCL 9 WKS'!H60</f>
        <v>0</v>
      </c>
    </row>
    <row r="18" spans="1:16" x14ac:dyDescent="0.2">
      <c r="A18" s="9" t="s">
        <v>16</v>
      </c>
      <c r="B18" s="9" t="s">
        <v>154</v>
      </c>
      <c r="G18" s="20">
        <f>+'OCL 9 WKS'!H27</f>
        <v>0</v>
      </c>
      <c r="I18" s="1"/>
      <c r="N18" s="10" t="s">
        <v>99</v>
      </c>
      <c r="P18" s="79">
        <f>SUM(P16:P17)</f>
        <v>0</v>
      </c>
    </row>
    <row r="19" spans="1:16" x14ac:dyDescent="0.2">
      <c r="B19" s="9" t="s">
        <v>155</v>
      </c>
      <c r="G19" s="19">
        <f>+'OCL 9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13" priority="6" operator="containsText" text="Too High">
      <formula>NOT(ISERROR(SEARCH("Too High",K12)))</formula>
    </cfRule>
  </conditionalFormatting>
  <conditionalFormatting sqref="K12">
    <cfRule type="containsText" dxfId="12" priority="7" operator="containsText" text="Within Limitations">
      <formula>NOT(ISERROR(SEARCH("Within Limitations",K12)))</formula>
    </cfRule>
  </conditionalFormatting>
  <conditionalFormatting sqref="K27">
    <cfRule type="containsText" dxfId="11" priority="8" operator="containsText" text="Within Limitations">
      <formula>NOT(ISERROR(SEARCH("Within Limitations",K27)))</formula>
    </cfRule>
  </conditionalFormatting>
  <conditionalFormatting sqref="K30">
    <cfRule type="containsText" dxfId="10" priority="3" operator="containsText" text="Too High">
      <formula>NOT(ISERROR(SEARCH("Too High",K30)))</formula>
    </cfRule>
    <cfRule type="containsText" dxfId="9" priority="4" operator="containsText" text="Within Limitations">
      <formula>NOT(ISERROR(SEARCH("Within Limitations",K30)))</formula>
    </cfRule>
  </conditionalFormatting>
  <conditionalFormatting sqref="P14">
    <cfRule type="expression" dxfId="8" priority="1">
      <formula>"$P$14&gt;(.75*$P$12)"</formula>
    </cfRule>
  </conditionalFormatting>
  <conditionalFormatting sqref="P20">
    <cfRule type="expression" dxfId="7" priority="2">
      <formula>"$P$14&gt;(.75*$P$12)"</formula>
    </cfRule>
  </conditionalFormatting>
  <pageMargins left="0.7" right="0.7" top="0.75" bottom="0.75" header="0.3" footer="0.3"/>
  <pageSetup scale="63" orientation="portrait" r:id="rId1"/>
  <legacyDrawing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E3B8-7F54-450A-B185-4B38AEA3D161}">
  <sheetPr>
    <pageSetUpPr fitToPage="1"/>
  </sheetPr>
  <dimension ref="A1:I62"/>
  <sheetViews>
    <sheetView topLeftCell="A21"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9'!E2</f>
        <v>OCL Example Fund 9</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9'!E3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2">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D9F13-FE9C-474F-B538-4F3613B031EF}">
  <sheetPr>
    <pageSetUpPr fitToPage="1"/>
  </sheetPr>
  <dimension ref="A1:P6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284</v>
      </c>
      <c r="F2" s="91"/>
    </row>
    <row r="3" spans="1:16" ht="23.25" x14ac:dyDescent="0.35">
      <c r="A3" s="15"/>
      <c r="B3" s="11"/>
      <c r="C3" s="15"/>
      <c r="D3" s="15"/>
      <c r="E3" s="407" t="s">
        <v>215</v>
      </c>
      <c r="F3" s="408"/>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9" t="s">
        <v>98</v>
      </c>
      <c r="O8" s="399"/>
      <c r="P8" s="399"/>
    </row>
    <row r="9" spans="1:16" x14ac:dyDescent="0.2">
      <c r="A9" s="9" t="s">
        <v>9</v>
      </c>
      <c r="B9" s="9" t="s">
        <v>145</v>
      </c>
      <c r="G9" s="21">
        <f>+'OCL 10 WKS'!H56</f>
        <v>0</v>
      </c>
      <c r="H9" s="14"/>
      <c r="I9" s="14"/>
    </row>
    <row r="10" spans="1:16" x14ac:dyDescent="0.2">
      <c r="B10" s="9" t="s">
        <v>153</v>
      </c>
      <c r="G10" s="22">
        <f>+'OCL 10 WKS'!H60</f>
        <v>0</v>
      </c>
      <c r="H10" s="14"/>
      <c r="I10" s="14"/>
      <c r="N10" s="10" t="s">
        <v>109</v>
      </c>
      <c r="P10" s="45">
        <f>+'OCL 10 WKS'!F56</f>
        <v>0</v>
      </c>
    </row>
    <row r="11" spans="1:16" ht="15.75" thickBot="1" x14ac:dyDescent="0.25">
      <c r="B11" s="9" t="s">
        <v>10</v>
      </c>
      <c r="G11" s="22"/>
      <c r="H11" s="14"/>
      <c r="I11" s="21">
        <f>G9+G10</f>
        <v>0</v>
      </c>
      <c r="N11" s="10" t="s">
        <v>110</v>
      </c>
      <c r="P11" s="46">
        <f>+'OCL 10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10 WKS'!H56</f>
        <v>0</v>
      </c>
    </row>
    <row r="17" spans="1:16" x14ac:dyDescent="0.2">
      <c r="A17" s="9">
        <v>4</v>
      </c>
      <c r="B17" s="9" t="s">
        <v>115</v>
      </c>
      <c r="F17" s="9" t="str">
        <f>(+TOC!D2-1) &amp; " (Note 2)"</f>
        <v>2026 (Note 2)</v>
      </c>
      <c r="I17" s="21">
        <f>+'OCL 10 WKS'!F61</f>
        <v>0</v>
      </c>
      <c r="N17" s="10" t="s">
        <v>325</v>
      </c>
      <c r="P17" s="80">
        <f>+'OCL 10 WKS'!H60</f>
        <v>0</v>
      </c>
    </row>
    <row r="18" spans="1:16" x14ac:dyDescent="0.2">
      <c r="A18" s="9" t="s">
        <v>16</v>
      </c>
      <c r="B18" s="9" t="s">
        <v>154</v>
      </c>
      <c r="G18" s="20">
        <f>+'OCL 10 WKS'!H27</f>
        <v>0</v>
      </c>
      <c r="I18" s="1"/>
      <c r="N18" s="10" t="s">
        <v>99</v>
      </c>
      <c r="P18" s="79">
        <f>SUM(P16:P17)</f>
        <v>0</v>
      </c>
    </row>
    <row r="19" spans="1:16" x14ac:dyDescent="0.2">
      <c r="B19" s="9" t="s">
        <v>155</v>
      </c>
      <c r="G19" s="19">
        <f>+'OCL 10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7" t="s">
        <v>214</v>
      </c>
      <c r="B32" s="398"/>
      <c r="C32" s="398"/>
      <c r="D32" s="398"/>
      <c r="E32" s="398"/>
      <c r="F32" s="398"/>
      <c r="G32" s="398"/>
      <c r="H32" s="398"/>
      <c r="I32" s="398"/>
    </row>
    <row r="33" spans="1:10" x14ac:dyDescent="0.2">
      <c r="A33" s="9"/>
    </row>
    <row r="34" spans="1:10" ht="15" customHeight="1" x14ac:dyDescent="0.2">
      <c r="A34" s="365" t="s">
        <v>125</v>
      </c>
      <c r="B34" s="365"/>
      <c r="C34" s="365"/>
      <c r="D34" s="365"/>
      <c r="E34" s="365"/>
      <c r="F34" s="365"/>
      <c r="G34" s="365"/>
      <c r="H34" s="365"/>
      <c r="I34" s="365"/>
    </row>
    <row r="35" spans="1:10" x14ac:dyDescent="0.2">
      <c r="A35" s="365"/>
      <c r="B35" s="365"/>
      <c r="C35" s="365"/>
      <c r="D35" s="365"/>
      <c r="E35" s="365"/>
      <c r="F35" s="365"/>
      <c r="G35" s="365"/>
      <c r="H35" s="365"/>
      <c r="I35" s="365"/>
    </row>
    <row r="36" spans="1:10" x14ac:dyDescent="0.2">
      <c r="A36" s="365"/>
      <c r="B36" s="365"/>
      <c r="C36" s="365"/>
      <c r="D36" s="365"/>
      <c r="E36" s="365"/>
      <c r="F36" s="365"/>
      <c r="G36" s="365"/>
      <c r="H36" s="365"/>
      <c r="I36" s="365"/>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59" t="s">
        <v>123</v>
      </c>
      <c r="B40" s="359"/>
      <c r="C40" s="359"/>
      <c r="D40" s="359"/>
      <c r="E40" s="359"/>
      <c r="F40" s="359"/>
      <c r="G40" s="359"/>
      <c r="H40" s="359"/>
      <c r="I40" s="359"/>
      <c r="J40" s="359"/>
    </row>
    <row r="41" spans="1:10" ht="19.5" hidden="1" customHeight="1" x14ac:dyDescent="0.2">
      <c r="A41" s="359"/>
      <c r="B41" s="359"/>
      <c r="C41" s="359"/>
      <c r="D41" s="359"/>
      <c r="E41" s="359"/>
      <c r="F41" s="359"/>
      <c r="G41" s="359"/>
      <c r="H41" s="359"/>
      <c r="I41" s="359"/>
      <c r="J41" s="359"/>
    </row>
    <row r="42" spans="1:10" ht="19.5" hidden="1" customHeight="1" x14ac:dyDescent="0.2">
      <c r="A42" s="359"/>
      <c r="B42" s="359"/>
      <c r="C42" s="359"/>
      <c r="D42" s="359"/>
      <c r="E42" s="359"/>
      <c r="F42" s="359"/>
      <c r="G42" s="359"/>
      <c r="H42" s="359"/>
      <c r="I42" s="359"/>
      <c r="J42" s="359"/>
    </row>
    <row r="43" spans="1:10" ht="19.5" hidden="1" customHeight="1" x14ac:dyDescent="0.2">
      <c r="A43" s="359"/>
      <c r="B43" s="359"/>
      <c r="C43" s="359"/>
      <c r="D43" s="359"/>
      <c r="E43" s="359"/>
      <c r="F43" s="359"/>
      <c r="G43" s="359"/>
      <c r="H43" s="359"/>
      <c r="I43" s="359"/>
      <c r="J43" s="359"/>
    </row>
    <row r="44" spans="1:10" ht="19.5" hidden="1" customHeight="1" x14ac:dyDescent="0.2">
      <c r="A44" s="359"/>
      <c r="B44" s="359"/>
      <c r="C44" s="359"/>
      <c r="D44" s="359"/>
      <c r="E44" s="359"/>
      <c r="F44" s="359"/>
      <c r="G44" s="359"/>
      <c r="H44" s="359"/>
      <c r="I44" s="359"/>
      <c r="J44" s="359"/>
    </row>
    <row r="45" spans="1:10" hidden="1" x14ac:dyDescent="0.2"/>
    <row r="46" spans="1:10" ht="18.75" hidden="1" customHeight="1" x14ac:dyDescent="0.2">
      <c r="A46" s="359" t="s">
        <v>121</v>
      </c>
      <c r="B46" s="359"/>
      <c r="C46" s="359"/>
      <c r="D46" s="359"/>
      <c r="E46" s="359"/>
      <c r="F46" s="359"/>
      <c r="G46" s="359"/>
      <c r="H46" s="359"/>
      <c r="I46" s="359"/>
      <c r="J46" s="359"/>
    </row>
    <row r="47" spans="1:10" ht="18.75" hidden="1" customHeight="1" x14ac:dyDescent="0.2">
      <c r="A47" s="359"/>
      <c r="B47" s="359"/>
      <c r="C47" s="359"/>
      <c r="D47" s="359"/>
      <c r="E47" s="359"/>
      <c r="F47" s="359"/>
      <c r="G47" s="359"/>
      <c r="H47" s="359"/>
      <c r="I47" s="359"/>
      <c r="J47" s="359"/>
    </row>
    <row r="48" spans="1:10" ht="18.75" hidden="1" customHeight="1" x14ac:dyDescent="0.2">
      <c r="A48" s="359"/>
      <c r="B48" s="359"/>
      <c r="C48" s="359"/>
      <c r="D48" s="359"/>
      <c r="E48" s="359"/>
      <c r="F48" s="359"/>
      <c r="G48" s="359"/>
      <c r="H48" s="359"/>
      <c r="I48" s="359"/>
      <c r="J48" s="359"/>
    </row>
    <row r="49" spans="1:10" ht="18.75" hidden="1" customHeight="1" x14ac:dyDescent="0.2">
      <c r="A49" s="359"/>
      <c r="B49" s="359"/>
      <c r="C49" s="359"/>
      <c r="D49" s="359"/>
      <c r="E49" s="359"/>
      <c r="F49" s="359"/>
      <c r="G49" s="359"/>
      <c r="H49" s="359"/>
      <c r="I49" s="359"/>
      <c r="J49" s="359"/>
    </row>
    <row r="50" spans="1:10" ht="18.75" hidden="1" customHeight="1" x14ac:dyDescent="0.2">
      <c r="A50" s="359"/>
      <c r="B50" s="359"/>
      <c r="C50" s="359"/>
      <c r="D50" s="359"/>
      <c r="E50" s="359"/>
      <c r="F50" s="359"/>
      <c r="G50" s="359"/>
      <c r="H50" s="359"/>
      <c r="I50" s="359"/>
      <c r="J50" s="359"/>
    </row>
    <row r="51" spans="1:10" ht="18.75" hidden="1" customHeight="1" x14ac:dyDescent="0.2">
      <c r="A51" s="359"/>
      <c r="B51" s="359"/>
      <c r="C51" s="359"/>
      <c r="D51" s="359"/>
      <c r="E51" s="359"/>
      <c r="F51" s="359"/>
      <c r="G51" s="359"/>
      <c r="H51" s="359"/>
      <c r="I51" s="359"/>
      <c r="J51" s="359"/>
    </row>
    <row r="52" spans="1:10" ht="21.75" hidden="1" customHeight="1" x14ac:dyDescent="0.2">
      <c r="A52" s="359"/>
      <c r="B52" s="359"/>
      <c r="C52" s="359"/>
      <c r="D52" s="359"/>
      <c r="E52" s="359"/>
      <c r="F52" s="359"/>
      <c r="G52" s="359"/>
      <c r="H52" s="359"/>
      <c r="I52" s="359"/>
      <c r="J52" s="359"/>
    </row>
    <row r="53" spans="1:10" hidden="1" x14ac:dyDescent="0.2">
      <c r="A53" s="359" t="s">
        <v>122</v>
      </c>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c r="A57" s="359"/>
      <c r="B57" s="359"/>
      <c r="C57" s="359"/>
      <c r="D57" s="359"/>
      <c r="E57" s="359"/>
      <c r="F57" s="359"/>
      <c r="G57" s="359"/>
      <c r="H57" s="359"/>
      <c r="I57" s="359"/>
      <c r="J57" s="359"/>
    </row>
    <row r="58" spans="1:10" hidden="1" x14ac:dyDescent="0.2">
      <c r="A58" s="359"/>
      <c r="B58" s="359"/>
      <c r="C58" s="359"/>
      <c r="D58" s="359"/>
      <c r="E58" s="359"/>
      <c r="F58" s="359"/>
      <c r="G58" s="359"/>
      <c r="H58" s="359"/>
      <c r="I58" s="359"/>
      <c r="J58" s="359"/>
    </row>
    <row r="59" spans="1:10" hidden="1" x14ac:dyDescent="0.2">
      <c r="A59" s="359"/>
      <c r="B59" s="359"/>
      <c r="C59" s="359"/>
      <c r="D59" s="359"/>
      <c r="E59" s="359"/>
      <c r="F59" s="359"/>
      <c r="G59" s="359"/>
      <c r="H59" s="359"/>
      <c r="I59" s="359"/>
      <c r="J59" s="359"/>
    </row>
    <row r="60" spans="1:10" hidden="1" x14ac:dyDescent="0.2">
      <c r="A60" s="359"/>
      <c r="B60" s="359"/>
      <c r="C60" s="359"/>
      <c r="D60" s="359"/>
      <c r="E60" s="359"/>
      <c r="F60" s="359"/>
      <c r="G60" s="359"/>
      <c r="H60" s="359"/>
      <c r="I60" s="359"/>
      <c r="J60" s="359"/>
    </row>
    <row r="61" spans="1:10" hidden="1" x14ac:dyDescent="0.2">
      <c r="A61" s="359"/>
      <c r="B61" s="359"/>
      <c r="C61" s="359"/>
      <c r="D61" s="359"/>
      <c r="E61" s="359"/>
      <c r="F61" s="359"/>
      <c r="G61" s="359"/>
      <c r="H61" s="359"/>
      <c r="I61" s="359"/>
      <c r="J61" s="359"/>
    </row>
    <row r="62" spans="1:10" hidden="1" x14ac:dyDescent="0.2">
      <c r="A62" s="359"/>
      <c r="B62" s="359"/>
      <c r="C62" s="359"/>
      <c r="D62" s="359"/>
      <c r="E62" s="359"/>
      <c r="F62" s="359"/>
      <c r="G62" s="359"/>
      <c r="H62" s="359"/>
      <c r="I62" s="359"/>
      <c r="J62" s="359"/>
    </row>
    <row r="63" spans="1:10" hidden="1" x14ac:dyDescent="0.2">
      <c r="A63" s="359"/>
      <c r="B63" s="359"/>
      <c r="C63" s="359"/>
      <c r="D63" s="359"/>
      <c r="E63" s="359"/>
      <c r="F63" s="359"/>
      <c r="G63" s="359"/>
      <c r="H63" s="359"/>
      <c r="I63" s="359"/>
      <c r="J63" s="359"/>
    </row>
    <row r="64" spans="1:10" hidden="1" x14ac:dyDescent="0.2">
      <c r="A64" s="359"/>
      <c r="B64" s="359"/>
      <c r="C64" s="359"/>
      <c r="D64" s="359"/>
      <c r="E64" s="359"/>
      <c r="F64" s="359"/>
      <c r="G64" s="359"/>
      <c r="H64" s="359"/>
      <c r="I64" s="359"/>
      <c r="J64" s="359"/>
    </row>
    <row r="65" spans="1:10" hidden="1" x14ac:dyDescent="0.2">
      <c r="A65" s="359"/>
      <c r="B65" s="359"/>
      <c r="C65" s="359"/>
      <c r="D65" s="359"/>
      <c r="E65" s="359"/>
      <c r="F65" s="359"/>
      <c r="G65" s="359"/>
      <c r="H65" s="359"/>
      <c r="I65" s="359"/>
      <c r="J65" s="359"/>
    </row>
    <row r="66" spans="1:10" hidden="1" x14ac:dyDescent="0.2">
      <c r="A66" s="359"/>
      <c r="B66" s="359"/>
      <c r="C66" s="359"/>
      <c r="D66" s="359"/>
      <c r="E66" s="359"/>
      <c r="F66" s="359"/>
      <c r="G66" s="359"/>
      <c r="H66" s="359"/>
      <c r="I66" s="359"/>
      <c r="J66" s="359"/>
    </row>
    <row r="67" spans="1:10" hidden="1" x14ac:dyDescent="0.2"/>
  </sheetData>
  <mergeCells count="6">
    <mergeCell ref="A53:J66"/>
    <mergeCell ref="N8:P8"/>
    <mergeCell ref="A32:I32"/>
    <mergeCell ref="A34:I36"/>
    <mergeCell ref="A40:J44"/>
    <mergeCell ref="A46:J52"/>
  </mergeCells>
  <conditionalFormatting sqref="K12 K27">
    <cfRule type="containsText" dxfId="6" priority="6" operator="containsText" text="Too High">
      <formula>NOT(ISERROR(SEARCH("Too High",K12)))</formula>
    </cfRule>
  </conditionalFormatting>
  <conditionalFormatting sqref="K12">
    <cfRule type="containsText" dxfId="5" priority="7" operator="containsText" text="Within Limitations">
      <formula>NOT(ISERROR(SEARCH("Within Limitations",K12)))</formula>
    </cfRule>
  </conditionalFormatting>
  <conditionalFormatting sqref="K27">
    <cfRule type="containsText" dxfId="4" priority="8" operator="containsText" text="Within Limitations">
      <formula>NOT(ISERROR(SEARCH("Within Limitations",K27)))</formula>
    </cfRule>
  </conditionalFormatting>
  <conditionalFormatting sqref="K30">
    <cfRule type="containsText" dxfId="3" priority="3" operator="containsText" text="Too High">
      <formula>NOT(ISERROR(SEARCH("Too High",K30)))</formula>
    </cfRule>
    <cfRule type="containsText" dxfId="2" priority="4" operator="containsText" text="Within Limitations">
      <formula>NOT(ISERROR(SEARCH("Within Limitations",K30)))</formula>
    </cfRule>
  </conditionalFormatting>
  <conditionalFormatting sqref="P14">
    <cfRule type="expression" dxfId="1" priority="1">
      <formula>"$P$14&gt;(.75*$P$12)"</formula>
    </cfRule>
  </conditionalFormatting>
  <conditionalFormatting sqref="P20">
    <cfRule type="expression" dxfId="0" priority="2">
      <formula>"$P$14&gt;(.75*$P$12)"</formula>
    </cfRule>
  </conditionalFormatting>
  <pageMargins left="0.7" right="0.7" top="0.75" bottom="0.75" header="0.3" footer="0.3"/>
  <pageSetup scale="63" orientation="portrait" r:id="rId1"/>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57CF-62D9-41C9-8828-A74BB40BFCD6}">
  <sheetPr>
    <pageSetUpPr fitToPage="1"/>
  </sheetPr>
  <dimension ref="A1:I62"/>
  <sheetViews>
    <sheetView topLeftCell="A23"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+'OCL 10'!E2</f>
        <v>OCL Example Fund 10</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+'OCL 10'!E3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64</v>
      </c>
      <c r="B12" s="91"/>
      <c r="C12" s="91"/>
      <c r="D12" s="117">
        <v>0</v>
      </c>
      <c r="E12" s="117">
        <v>0</v>
      </c>
      <c r="F12" s="118">
        <v>0</v>
      </c>
      <c r="G12" s="113"/>
      <c r="H12" s="122"/>
      <c r="I12" s="53"/>
    </row>
    <row r="13" spans="1:9" ht="21" customHeight="1" x14ac:dyDescent="0.2">
      <c r="A13" s="337" t="s">
        <v>85</v>
      </c>
      <c r="B13" s="91"/>
      <c r="C13" s="91"/>
      <c r="D13" s="117">
        <v>0</v>
      </c>
      <c r="E13" s="117">
        <v>0</v>
      </c>
      <c r="F13" s="118">
        <v>0</v>
      </c>
      <c r="G13" s="113"/>
      <c r="H13" s="120">
        <v>0</v>
      </c>
      <c r="I13" s="53"/>
    </row>
    <row r="14" spans="1:9" ht="21" customHeight="1" x14ac:dyDescent="0.2">
      <c r="A14" s="337" t="s">
        <v>65</v>
      </c>
      <c r="B14" s="91"/>
      <c r="C14" s="91"/>
      <c r="D14" s="117">
        <v>0</v>
      </c>
      <c r="E14" s="117">
        <v>0</v>
      </c>
      <c r="F14" s="118">
        <v>0</v>
      </c>
      <c r="G14" s="113"/>
      <c r="H14" s="120">
        <v>0</v>
      </c>
      <c r="I14" s="53"/>
    </row>
    <row r="15" spans="1:9" ht="21" customHeight="1" x14ac:dyDescent="0.2">
      <c r="A15" s="337" t="s">
        <v>82</v>
      </c>
      <c r="B15" s="91"/>
      <c r="C15" s="91"/>
      <c r="D15" s="117">
        <v>0</v>
      </c>
      <c r="E15" s="117">
        <v>0</v>
      </c>
      <c r="F15" s="118">
        <v>0</v>
      </c>
      <c r="G15" s="113"/>
      <c r="H15" s="120">
        <v>0</v>
      </c>
      <c r="I15" s="34"/>
    </row>
    <row r="16" spans="1:9" ht="20.25" customHeight="1" x14ac:dyDescent="0.2">
      <c r="A16" s="337" t="s">
        <v>86</v>
      </c>
      <c r="B16" s="91"/>
      <c r="C16" s="91"/>
      <c r="D16" s="117">
        <v>0</v>
      </c>
      <c r="E16" s="117">
        <v>0</v>
      </c>
      <c r="F16" s="118">
        <v>0</v>
      </c>
      <c r="G16" s="113"/>
      <c r="H16" s="120">
        <v>0</v>
      </c>
      <c r="I16" s="34"/>
    </row>
    <row r="17" spans="1:9" ht="21" customHeight="1" x14ac:dyDescent="0.2">
      <c r="A17" s="337" t="s">
        <v>87</v>
      </c>
      <c r="B17" s="91"/>
      <c r="C17" s="91"/>
      <c r="D17" s="117">
        <v>0</v>
      </c>
      <c r="E17" s="117">
        <v>0</v>
      </c>
      <c r="F17" s="118">
        <v>0</v>
      </c>
      <c r="G17" s="113"/>
      <c r="H17" s="120">
        <v>0</v>
      </c>
      <c r="I17" s="34"/>
    </row>
    <row r="18" spans="1:9" ht="20.25" customHeight="1" x14ac:dyDescent="0.2">
      <c r="A18" s="337" t="s">
        <v>67</v>
      </c>
      <c r="B18" s="91"/>
      <c r="C18" s="91"/>
      <c r="D18" s="117">
        <v>0</v>
      </c>
      <c r="E18" s="117">
        <v>0</v>
      </c>
      <c r="F18" s="118">
        <v>0</v>
      </c>
      <c r="G18" s="113"/>
      <c r="H18" s="120">
        <v>0</v>
      </c>
      <c r="I18" s="34"/>
    </row>
    <row r="19" spans="1:9" ht="20.25" customHeight="1" x14ac:dyDescent="0.2">
      <c r="A19" s="337" t="s">
        <v>80</v>
      </c>
      <c r="B19" s="91"/>
      <c r="C19" s="91"/>
      <c r="D19" s="117">
        <v>0</v>
      </c>
      <c r="E19" s="117">
        <v>0</v>
      </c>
      <c r="F19" s="118">
        <v>0</v>
      </c>
      <c r="G19" s="113"/>
      <c r="H19" s="120">
        <v>0</v>
      </c>
      <c r="I19" s="34"/>
    </row>
    <row r="20" spans="1:9" ht="20.25" customHeight="1" x14ac:dyDescent="0.2">
      <c r="A20" s="337" t="s">
        <v>56</v>
      </c>
      <c r="B20" s="91"/>
      <c r="C20" s="91"/>
      <c r="D20" s="117">
        <v>0</v>
      </c>
      <c r="E20" s="117">
        <v>0</v>
      </c>
      <c r="F20" s="118">
        <v>0</v>
      </c>
      <c r="G20" s="113"/>
      <c r="H20" s="120">
        <v>0</v>
      </c>
      <c r="I20" s="34"/>
    </row>
    <row r="21" spans="1:9" ht="20.25" customHeight="1" x14ac:dyDescent="0.2">
      <c r="A21" s="337" t="s">
        <v>92</v>
      </c>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1" customHeight="1" x14ac:dyDescent="0.2">
      <c r="A25" s="337"/>
      <c r="B25" s="91"/>
      <c r="C25" s="91"/>
      <c r="D25" s="117">
        <v>0</v>
      </c>
      <c r="E25" s="117">
        <v>0</v>
      </c>
      <c r="F25" s="118">
        <v>0</v>
      </c>
      <c r="G25" s="113"/>
      <c r="H25" s="120">
        <v>0</v>
      </c>
      <c r="I25" s="34"/>
    </row>
    <row r="26" spans="1:9" ht="20.25" customHeight="1" x14ac:dyDescent="0.2">
      <c r="A26" s="337"/>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7" t="s">
        <v>68</v>
      </c>
      <c r="B32" s="91"/>
      <c r="C32" s="91"/>
      <c r="D32" s="111">
        <v>0</v>
      </c>
      <c r="E32" s="111">
        <v>0</v>
      </c>
      <c r="F32" s="111">
        <v>0</v>
      </c>
      <c r="G32" s="112">
        <v>0</v>
      </c>
      <c r="H32" s="111">
        <v>0</v>
      </c>
      <c r="I32" s="28"/>
    </row>
    <row r="33" spans="1:9" ht="20.25" customHeight="1" x14ac:dyDescent="0.2">
      <c r="A33" s="337" t="s">
        <v>178</v>
      </c>
      <c r="B33" s="91"/>
      <c r="C33" s="91"/>
      <c r="D33" s="111">
        <v>0</v>
      </c>
      <c r="E33" s="111">
        <v>0</v>
      </c>
      <c r="F33" s="111">
        <v>0</v>
      </c>
      <c r="G33" s="112">
        <v>0</v>
      </c>
      <c r="H33" s="111">
        <v>0</v>
      </c>
      <c r="I33" s="28"/>
    </row>
    <row r="34" spans="1:9" ht="20.25" customHeight="1" x14ac:dyDescent="0.2">
      <c r="A34" s="337" t="s">
        <v>216</v>
      </c>
      <c r="B34" s="91"/>
      <c r="C34" s="91"/>
      <c r="D34" s="111">
        <v>0</v>
      </c>
      <c r="E34" s="111">
        <v>0</v>
      </c>
      <c r="F34" s="111">
        <v>0</v>
      </c>
      <c r="G34" s="112">
        <v>0</v>
      </c>
      <c r="H34" s="111">
        <v>0</v>
      </c>
      <c r="I34" s="28"/>
    </row>
    <row r="35" spans="1:9" ht="20.25" customHeight="1" x14ac:dyDescent="0.2">
      <c r="A35" s="337" t="s">
        <v>217</v>
      </c>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0.25" customHeight="1" x14ac:dyDescent="0.2">
      <c r="A45" s="337"/>
      <c r="B45" s="91"/>
      <c r="C45" s="91"/>
      <c r="D45" s="111">
        <v>0</v>
      </c>
      <c r="E45" s="111">
        <v>0</v>
      </c>
      <c r="F45" s="111">
        <v>0</v>
      </c>
      <c r="G45" s="112">
        <v>0</v>
      </c>
      <c r="H45" s="111">
        <v>0</v>
      </c>
      <c r="I45" s="28"/>
    </row>
    <row r="46" spans="1:9" ht="21" customHeight="1" x14ac:dyDescent="0.2">
      <c r="A46" s="337"/>
      <c r="B46" s="91"/>
      <c r="C46" s="91"/>
      <c r="D46" s="111">
        <v>0</v>
      </c>
      <c r="E46" s="111">
        <v>0</v>
      </c>
      <c r="F46" s="111">
        <v>0</v>
      </c>
      <c r="G46" s="112">
        <v>0</v>
      </c>
      <c r="H46" s="111">
        <v>0</v>
      </c>
      <c r="I46" s="28"/>
    </row>
    <row r="47" spans="1:9" ht="20.100000000000001" customHeight="1" x14ac:dyDescent="0.2">
      <c r="A47" s="337"/>
      <c r="B47" s="91"/>
      <c r="C47" s="91"/>
      <c r="D47" s="111">
        <v>0</v>
      </c>
      <c r="E47" s="111">
        <v>0</v>
      </c>
      <c r="F47" s="111">
        <v>0</v>
      </c>
      <c r="G47" s="112">
        <v>0</v>
      </c>
      <c r="H47" s="111">
        <v>0</v>
      </c>
      <c r="I47" s="28"/>
    </row>
    <row r="48" spans="1:9" ht="20.25"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1" customHeight="1" x14ac:dyDescent="0.2">
      <c r="A54" s="337"/>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2">
        <f>E57+E58+E59-E60</f>
        <v>0</v>
      </c>
      <c r="F61" s="192">
        <f>F57+F58+F59-F60</f>
        <v>0</v>
      </c>
      <c r="G61" s="193">
        <f>G57+G58+G59-G60</f>
        <v>0</v>
      </c>
      <c r="H61" s="196">
        <f>H57+H58+H59-H60</f>
        <v>0</v>
      </c>
    </row>
    <row r="62" spans="1:9" ht="20.100000000000001" customHeight="1" x14ac:dyDescent="0.2">
      <c r="A62" s="91"/>
      <c r="B62" s="91"/>
      <c r="C62" s="91"/>
      <c r="D62" s="9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0A7D1-5E9C-4449-B873-67D414C416F0}">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257</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1 WKS '!H55</f>
        <v>0</v>
      </c>
      <c r="H7" s="14"/>
      <c r="I7" s="14"/>
    </row>
    <row r="8" spans="1:9" x14ac:dyDescent="0.2">
      <c r="B8" s="9" t="s">
        <v>153</v>
      </c>
      <c r="G8" s="22">
        <f>+'NLF 1 WKS '!H59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1 WKS '!F60</f>
        <v>0</v>
      </c>
    </row>
    <row r="13" spans="1:9" x14ac:dyDescent="0.2">
      <c r="A13" s="9" t="s">
        <v>16</v>
      </c>
      <c r="B13" s="9" t="s">
        <v>154</v>
      </c>
      <c r="G13" s="20">
        <f>+'NLF 1 WKS '!H26</f>
        <v>0</v>
      </c>
      <c r="I13" s="1"/>
    </row>
    <row r="14" spans="1:9" x14ac:dyDescent="0.2">
      <c r="B14" s="9" t="s">
        <v>155</v>
      </c>
      <c r="G14" s="19">
        <f>+'NLF 1 WKS '!H58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43:J56"/>
    <mergeCell ref="A24:I26"/>
    <mergeCell ref="A30:J34"/>
    <mergeCell ref="A36:J42"/>
  </mergeCells>
  <pageMargins left="0.7" right="0.7" top="0.75" bottom="0.75" header="0.3" footer="0.3"/>
  <pageSetup scale="79" orientation="portrait"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0F706-8167-4287-93E6-A03BE55D7BBB}">
  <sheetPr>
    <pageSetUpPr fitToPage="1"/>
  </sheetPr>
  <dimension ref="A1:I61"/>
  <sheetViews>
    <sheetView topLeftCell="A23"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1'!E2</f>
        <v>NLF Example Fund 1</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1'!E3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211">
        <v>0</v>
      </c>
      <c r="I25" s="34"/>
    </row>
    <row r="26" spans="1:9" ht="28.5" customHeight="1" x14ac:dyDescent="0.2">
      <c r="A26" s="220" t="s">
        <v>135</v>
      </c>
      <c r="B26" s="91"/>
      <c r="C26" s="91"/>
      <c r="D26" s="209">
        <f>SUM(D12:D25)</f>
        <v>0</v>
      </c>
      <c r="E26" s="209">
        <f>SUM(E12:E25)</f>
        <v>0</v>
      </c>
      <c r="F26" s="209">
        <f>SUM(F12:F25)</f>
        <v>0</v>
      </c>
      <c r="G26" s="210"/>
      <c r="H26" s="125">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row>
    <row r="54" spans="1:9" ht="20.25" customHeight="1" x14ac:dyDescent="0.2">
      <c r="A54" s="220"/>
      <c r="B54" s="91"/>
      <c r="C54" s="91"/>
      <c r="D54" s="89">
        <v>0</v>
      </c>
      <c r="E54" s="89">
        <v>0</v>
      </c>
      <c r="F54" s="89">
        <v>0</v>
      </c>
      <c r="G54" s="90">
        <v>0</v>
      </c>
      <c r="H54" s="197">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8">
        <f>H26-H55</f>
        <v>0</v>
      </c>
    </row>
    <row r="57" spans="1:9" ht="15.75" x14ac:dyDescent="0.25">
      <c r="A57" s="223" t="s">
        <v>59</v>
      </c>
      <c r="B57" s="91"/>
      <c r="C57" s="91"/>
      <c r="D57" s="89">
        <v>0</v>
      </c>
      <c r="E57" s="89">
        <f>D60</f>
        <v>0</v>
      </c>
      <c r="F57" s="35">
        <f>+E60</f>
        <v>0</v>
      </c>
      <c r="G57" s="36">
        <f>+F60</f>
        <v>0</v>
      </c>
      <c r="H57" s="198">
        <f>+F60</f>
        <v>0</v>
      </c>
    </row>
    <row r="58" spans="1:9" ht="20.100000000000001" customHeight="1" x14ac:dyDescent="0.25">
      <c r="A58" s="223" t="s">
        <v>60</v>
      </c>
      <c r="B58" s="91"/>
      <c r="C58" s="91"/>
      <c r="D58" s="89">
        <v>0</v>
      </c>
      <c r="E58" s="89">
        <v>0</v>
      </c>
      <c r="F58" s="89">
        <v>0</v>
      </c>
      <c r="G58" s="90">
        <v>0</v>
      </c>
      <c r="H58" s="197">
        <v>0</v>
      </c>
    </row>
    <row r="59" spans="1:9" ht="20.100000000000001" customHeight="1" x14ac:dyDescent="0.25">
      <c r="A59" s="223" t="s">
        <v>66</v>
      </c>
      <c r="B59" s="91"/>
      <c r="C59" s="91"/>
      <c r="D59" s="89">
        <v>0</v>
      </c>
      <c r="E59" s="89">
        <v>0</v>
      </c>
      <c r="F59" s="89">
        <v>0</v>
      </c>
      <c r="G59" s="90">
        <v>0</v>
      </c>
      <c r="H59" s="197">
        <v>0</v>
      </c>
    </row>
    <row r="60" spans="1:9" ht="20.100000000000001" customHeight="1" x14ac:dyDescent="0.25">
      <c r="A60" s="223" t="s">
        <v>144</v>
      </c>
      <c r="B60" s="91"/>
      <c r="C60" s="91"/>
      <c r="D60" s="191">
        <f>D56+D57+D58-D59</f>
        <v>0</v>
      </c>
      <c r="E60" s="191">
        <f>E56+E57+E58-E59</f>
        <v>0</v>
      </c>
      <c r="F60" s="192">
        <f>F56+F57+F58-F59</f>
        <v>0</v>
      </c>
      <c r="G60" s="193">
        <f>G56+G57+G58-G59</f>
        <v>0</v>
      </c>
      <c r="H60" s="199">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27A0-8B0E-4CF8-8432-9FF2C6FFC7DF}">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290</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2 WKS'!H55</f>
        <v>0</v>
      </c>
      <c r="H7" s="14"/>
      <c r="I7" s="14"/>
    </row>
    <row r="8" spans="1:9" x14ac:dyDescent="0.2">
      <c r="B8" s="9" t="s">
        <v>153</v>
      </c>
      <c r="G8" s="22">
        <f>+'NLF 2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2 WKS'!F60</f>
        <v>0</v>
      </c>
    </row>
    <row r="13" spans="1:9" x14ac:dyDescent="0.2">
      <c r="A13" s="9" t="s">
        <v>16</v>
      </c>
      <c r="B13" s="9" t="s">
        <v>154</v>
      </c>
      <c r="G13" s="20">
        <f>+'NLF 2 WKS'!H26</f>
        <v>0</v>
      </c>
      <c r="I13" s="1"/>
    </row>
    <row r="14" spans="1:9" x14ac:dyDescent="0.2">
      <c r="B14" s="9" t="s">
        <v>155</v>
      </c>
      <c r="G14" s="19">
        <f>+'NLF 2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9" orientation="portrait"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C126-50C0-4D89-801F-581DF2EF8D19}">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2'!E2</f>
        <v>NLF Example Fund 2</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2'!E3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3">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83">
        <v>0</v>
      </c>
      <c r="I54" s="28"/>
    </row>
    <row r="55" spans="1:9" ht="20.100000000000001" customHeight="1" x14ac:dyDescent="0.25">
      <c r="A55" s="223" t="s">
        <v>143</v>
      </c>
      <c r="B55" s="91"/>
      <c r="C55" s="91"/>
      <c r="D55" s="35">
        <f>SUM(D31:D54)</f>
        <v>0</v>
      </c>
      <c r="E55" s="35">
        <f>SUM(E31:E54)</f>
        <v>0</v>
      </c>
      <c r="F55" s="35">
        <f>SUM(F31:F54)</f>
        <v>0</v>
      </c>
      <c r="G55" s="35">
        <f>SUM(G31:G54)</f>
        <v>0</v>
      </c>
      <c r="H55" s="35">
        <f>SUM(H31:H54)</f>
        <v>0</v>
      </c>
      <c r="I55" s="28"/>
    </row>
    <row r="56" spans="1:9" ht="20.100000000000001" customHeight="1" x14ac:dyDescent="0.25">
      <c r="A56" s="223" t="s">
        <v>58</v>
      </c>
      <c r="B56" s="91"/>
      <c r="C56" s="91"/>
      <c r="D56" s="35">
        <f>D26-D55</f>
        <v>0</v>
      </c>
      <c r="E56" s="35">
        <f>E26-E55</f>
        <v>0</v>
      </c>
      <c r="F56" s="35">
        <f>F26-F55</f>
        <v>0</v>
      </c>
      <c r="G56" s="36">
        <f>H26-G55</f>
        <v>0</v>
      </c>
      <c r="H56" s="23">
        <f>H26-H55</f>
        <v>0</v>
      </c>
      <c r="I56" s="28"/>
    </row>
    <row r="57" spans="1:9" ht="15.75" x14ac:dyDescent="0.25">
      <c r="A57" s="223" t="s">
        <v>59</v>
      </c>
      <c r="B57" s="91"/>
      <c r="C57" s="91"/>
      <c r="D57" s="89">
        <v>0</v>
      </c>
      <c r="E57" s="89">
        <f>D60</f>
        <v>0</v>
      </c>
      <c r="F57" s="35">
        <f>+E60</f>
        <v>0</v>
      </c>
      <c r="G57" s="36">
        <f>+F60</f>
        <v>0</v>
      </c>
      <c r="H57" s="23">
        <f>+F60</f>
        <v>0</v>
      </c>
      <c r="I57" s="28"/>
    </row>
    <row r="58" spans="1:9" ht="20.100000000000001" customHeight="1" x14ac:dyDescent="0.25">
      <c r="A58" s="223" t="s">
        <v>60</v>
      </c>
      <c r="B58" s="91"/>
      <c r="C58" s="91"/>
      <c r="D58" s="89">
        <v>0</v>
      </c>
      <c r="E58" s="89">
        <v>0</v>
      </c>
      <c r="F58" s="89">
        <v>0</v>
      </c>
      <c r="G58" s="90">
        <v>0</v>
      </c>
      <c r="H58" s="83">
        <v>0</v>
      </c>
      <c r="I58" s="28"/>
    </row>
    <row r="59" spans="1:9" ht="20.100000000000001" customHeight="1" x14ac:dyDescent="0.25">
      <c r="A59" s="223" t="s">
        <v>66</v>
      </c>
      <c r="B59" s="91"/>
      <c r="C59" s="91"/>
      <c r="D59" s="89">
        <v>0</v>
      </c>
      <c r="E59" s="89">
        <v>0</v>
      </c>
      <c r="F59" s="89">
        <v>0</v>
      </c>
      <c r="G59" s="90">
        <v>0</v>
      </c>
      <c r="H59" s="83">
        <v>0</v>
      </c>
      <c r="I59" s="28"/>
    </row>
    <row r="60" spans="1:9" ht="20.100000000000001" customHeight="1" x14ac:dyDescent="0.25">
      <c r="A60" s="223" t="s">
        <v>144</v>
      </c>
      <c r="B60" s="91"/>
      <c r="C60" s="91"/>
      <c r="D60" s="35">
        <f>D56+D57+D58-D59</f>
        <v>0</v>
      </c>
      <c r="E60" s="35">
        <f>E56+E57+E58-E59</f>
        <v>0</v>
      </c>
      <c r="F60" s="36">
        <f>F56+F57+F58-F59</f>
        <v>0</v>
      </c>
      <c r="G60" s="37">
        <f>G56+G57+G58-G59</f>
        <v>0</v>
      </c>
      <c r="H60" s="38">
        <f>H56+H57+H58-H59</f>
        <v>0</v>
      </c>
      <c r="I60" s="28"/>
    </row>
    <row r="61" spans="1:9" ht="20.100000000000001" customHeight="1" x14ac:dyDescent="0.2">
      <c r="E61" s="1"/>
      <c r="F61" s="1"/>
      <c r="G61"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CD12B-C830-4303-A75D-090B8404DB9C}">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291</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3 WKS'!H55</f>
        <v>0</v>
      </c>
      <c r="H7" s="14"/>
      <c r="I7" s="14"/>
    </row>
    <row r="8" spans="1:9" x14ac:dyDescent="0.2">
      <c r="B8" s="9" t="s">
        <v>153</v>
      </c>
      <c r="G8" s="22">
        <f>+'NLF 3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3 WKS'!F60</f>
        <v>0</v>
      </c>
    </row>
    <row r="13" spans="1:9" x14ac:dyDescent="0.2">
      <c r="A13" s="9" t="s">
        <v>16</v>
      </c>
      <c r="B13" s="9" t="s">
        <v>154</v>
      </c>
      <c r="G13" s="20">
        <f>+'NLF 3 WKS'!H26</f>
        <v>0</v>
      </c>
      <c r="I13" s="1"/>
    </row>
    <row r="14" spans="1:9" x14ac:dyDescent="0.2">
      <c r="B14" s="9" t="s">
        <v>155</v>
      </c>
      <c r="G14" s="19">
        <f>+'NLF 3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9" orientation="portrait"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CC0E2-4590-4E86-AB9D-DF6A81DD682D}">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3'!E2</f>
        <v>NLF Example Fund 3</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3'!E3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3">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83">
        <v>0</v>
      </c>
      <c r="I54" s="28"/>
    </row>
    <row r="55" spans="1:9" ht="20.100000000000001" customHeight="1" x14ac:dyDescent="0.25">
      <c r="A55" s="223" t="s">
        <v>143</v>
      </c>
      <c r="B55" s="91"/>
      <c r="C55" s="91"/>
      <c r="D55" s="35">
        <f>SUM(D31:D54)</f>
        <v>0</v>
      </c>
      <c r="E55" s="35">
        <f>SUM(E31:E54)</f>
        <v>0</v>
      </c>
      <c r="F55" s="35">
        <f>SUM(F31:F54)</f>
        <v>0</v>
      </c>
      <c r="G55" s="35">
        <f>SUM(G31:G54)</f>
        <v>0</v>
      </c>
      <c r="H55" s="35">
        <f>SUM(H31:H54)</f>
        <v>0</v>
      </c>
      <c r="I55" s="28"/>
    </row>
    <row r="56" spans="1:9" ht="20.100000000000001" customHeight="1" x14ac:dyDescent="0.25">
      <c r="A56" s="223" t="s">
        <v>58</v>
      </c>
      <c r="B56" s="91"/>
      <c r="C56" s="91"/>
      <c r="D56" s="35">
        <f>D26-D55</f>
        <v>0</v>
      </c>
      <c r="E56" s="35">
        <f>E26-E55</f>
        <v>0</v>
      </c>
      <c r="F56" s="35">
        <f>F26-F55</f>
        <v>0</v>
      </c>
      <c r="G56" s="36">
        <f>H26-G55</f>
        <v>0</v>
      </c>
      <c r="H56" s="23">
        <f>H26-H55</f>
        <v>0</v>
      </c>
      <c r="I56" s="28"/>
    </row>
    <row r="57" spans="1:9" ht="15.75" x14ac:dyDescent="0.25">
      <c r="A57" s="223" t="s">
        <v>59</v>
      </c>
      <c r="B57" s="91"/>
      <c r="C57" s="91"/>
      <c r="D57" s="89">
        <v>0</v>
      </c>
      <c r="E57" s="89">
        <f>D60</f>
        <v>0</v>
      </c>
      <c r="F57" s="35">
        <f>+E60</f>
        <v>0</v>
      </c>
      <c r="G57" s="36">
        <f>+F60</f>
        <v>0</v>
      </c>
      <c r="H57" s="23">
        <f>+F60</f>
        <v>0</v>
      </c>
      <c r="I57" s="28"/>
    </row>
    <row r="58" spans="1:9" ht="20.100000000000001" customHeight="1" x14ac:dyDescent="0.25">
      <c r="A58" s="223" t="s">
        <v>60</v>
      </c>
      <c r="B58" s="91"/>
      <c r="C58" s="91"/>
      <c r="D58" s="89">
        <v>0</v>
      </c>
      <c r="E58" s="89">
        <v>0</v>
      </c>
      <c r="F58" s="89">
        <v>0</v>
      </c>
      <c r="G58" s="90">
        <v>0</v>
      </c>
      <c r="H58" s="83">
        <v>0</v>
      </c>
      <c r="I58" s="28"/>
    </row>
    <row r="59" spans="1:9" ht="20.100000000000001" customHeight="1" x14ac:dyDescent="0.25">
      <c r="A59" s="223" t="s">
        <v>66</v>
      </c>
      <c r="B59" s="91"/>
      <c r="C59" s="91"/>
      <c r="D59" s="89">
        <v>0</v>
      </c>
      <c r="E59" s="89">
        <v>0</v>
      </c>
      <c r="F59" s="89">
        <v>0</v>
      </c>
      <c r="G59" s="90">
        <v>0</v>
      </c>
      <c r="H59" s="83">
        <v>0</v>
      </c>
      <c r="I59" s="28"/>
    </row>
    <row r="60" spans="1:9" ht="20.100000000000001" customHeight="1" x14ac:dyDescent="0.25">
      <c r="A60" s="223" t="s">
        <v>144</v>
      </c>
      <c r="B60" s="91"/>
      <c r="C60" s="91"/>
      <c r="D60" s="35">
        <f>D56+D57+D58-D59</f>
        <v>0</v>
      </c>
      <c r="E60" s="35">
        <f>E56+E57+E58-E59</f>
        <v>0</v>
      </c>
      <c r="F60" s="36">
        <f>F56+F57+F58-F59</f>
        <v>0</v>
      </c>
      <c r="G60" s="37">
        <f>G56+G57+G58-G59</f>
        <v>0</v>
      </c>
      <c r="H60" s="38">
        <f>H56+H57+H58-H59</f>
        <v>0</v>
      </c>
      <c r="I60" s="28"/>
    </row>
    <row r="61" spans="1:9" ht="20.100000000000001" customHeight="1" x14ac:dyDescent="0.2">
      <c r="E61" s="1"/>
      <c r="F61" s="1"/>
      <c r="G61"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6891-8664-4233-9E43-9D14C4FF2B71}">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292</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4 WKS'!H55</f>
        <v>0</v>
      </c>
      <c r="H7" s="14"/>
      <c r="I7" s="14"/>
    </row>
    <row r="8" spans="1:9" x14ac:dyDescent="0.2">
      <c r="B8" s="9" t="s">
        <v>153</v>
      </c>
      <c r="G8" s="22">
        <f>+'NLF 4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4 WKS'!F60</f>
        <v>0</v>
      </c>
    </row>
    <row r="13" spans="1:9" x14ac:dyDescent="0.2">
      <c r="A13" s="9" t="s">
        <v>16</v>
      </c>
      <c r="B13" s="9" t="s">
        <v>154</v>
      </c>
      <c r="G13" s="20">
        <f>+'NLF 4 WKS'!H26</f>
        <v>0</v>
      </c>
      <c r="I13" s="1"/>
    </row>
    <row r="14" spans="1:9" x14ac:dyDescent="0.2">
      <c r="B14" s="9" t="s">
        <v>155</v>
      </c>
      <c r="G14" s="19">
        <f>+'NLF 4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2" orientation="portrait"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82A75-934E-44CD-A216-3610EDA0AD1A}">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4'!E2</f>
        <v>NLF Example Fund 4</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4'!E3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212">
        <v>0</v>
      </c>
    </row>
    <row r="60" spans="1:9" ht="20.100000000000001" customHeight="1" x14ac:dyDescent="0.25">
      <c r="A60" s="223" t="s">
        <v>144</v>
      </c>
      <c r="B60" s="91"/>
      <c r="C60" s="91"/>
      <c r="D60" s="191">
        <f>D56+D57+D58-D59</f>
        <v>0</v>
      </c>
      <c r="E60" s="191">
        <f>E56+E57+E58-E59</f>
        <v>0</v>
      </c>
      <c r="F60" s="192">
        <f>F56+F57+F58-F59</f>
        <v>0</v>
      </c>
      <c r="G60" s="193">
        <f>G56+G57+G58-G59</f>
        <v>0</v>
      </c>
      <c r="H60" s="193">
        <f>H56+H57+H58-H59</f>
        <v>0</v>
      </c>
      <c r="I60" s="28"/>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61C3-A850-41F0-8A9D-B68D61DD08B0}">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293</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5 WKS'!H55</f>
        <v>0</v>
      </c>
      <c r="H7" s="14"/>
      <c r="I7" s="14"/>
    </row>
    <row r="8" spans="1:9" x14ac:dyDescent="0.2">
      <c r="B8" s="9" t="s">
        <v>153</v>
      </c>
      <c r="G8" s="22">
        <f>+'NLF 5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5 WKS'!F60</f>
        <v>0</v>
      </c>
    </row>
    <row r="13" spans="1:9" x14ac:dyDescent="0.2">
      <c r="A13" s="9" t="s">
        <v>16</v>
      </c>
      <c r="B13" s="9" t="s">
        <v>154</v>
      </c>
      <c r="G13" s="20">
        <f>+'NLF 5 WKS'!H26</f>
        <v>0</v>
      </c>
      <c r="I13" s="1"/>
    </row>
    <row r="14" spans="1:9" x14ac:dyDescent="0.2">
      <c r="B14" s="9" t="s">
        <v>155</v>
      </c>
      <c r="G14" s="19">
        <f>+'NLF 5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2" orientation="portrait"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AEDE6-BBF5-4C52-A377-6D39CB979DDF}">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5'!E2</f>
        <v>NLF Example Fund 5</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5'!E3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6E72B-2E5A-47A7-84DB-74548EBE9835}">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294</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6 WKS'!H55</f>
        <v>0</v>
      </c>
      <c r="H7" s="14"/>
      <c r="I7" s="14"/>
    </row>
    <row r="8" spans="1:9" x14ac:dyDescent="0.2">
      <c r="B8" s="9" t="s">
        <v>153</v>
      </c>
      <c r="G8" s="22">
        <f>+'NLF 6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6 WKS'!F60</f>
        <v>0</v>
      </c>
    </row>
    <row r="13" spans="1:9" x14ac:dyDescent="0.2">
      <c r="A13" s="9" t="s">
        <v>16</v>
      </c>
      <c r="B13" s="9" t="s">
        <v>154</v>
      </c>
      <c r="G13" s="20">
        <f>+'NLF 6 WKS'!H26</f>
        <v>0</v>
      </c>
      <c r="I13" s="1"/>
    </row>
    <row r="14" spans="1:9" x14ac:dyDescent="0.2">
      <c r="B14" s="9" t="s">
        <v>155</v>
      </c>
      <c r="G14" s="19">
        <f>+'NLF 6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2" orientation="portrait"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5AB8-69B9-4C10-AD35-C14E1A4C9F36}">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6'!E2</f>
        <v>NLF Example Fund 6</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6'!E3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E65AE-B6C6-42C5-91E2-FA75BB615CB4}">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295</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7 WKS'!H55</f>
        <v>0</v>
      </c>
      <c r="H7" s="14"/>
      <c r="I7" s="14"/>
    </row>
    <row r="8" spans="1:9" x14ac:dyDescent="0.2">
      <c r="B8" s="9" t="s">
        <v>153</v>
      </c>
      <c r="G8" s="22">
        <f>+'NLF 7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7 WKS'!F60</f>
        <v>0</v>
      </c>
    </row>
    <row r="13" spans="1:9" x14ac:dyDescent="0.2">
      <c r="A13" s="9" t="s">
        <v>16</v>
      </c>
      <c r="B13" s="9" t="s">
        <v>154</v>
      </c>
      <c r="G13" s="20">
        <f>+'NLF 7 WKS'!H26</f>
        <v>0</v>
      </c>
      <c r="I13" s="1"/>
    </row>
    <row r="14" spans="1:9" x14ac:dyDescent="0.2">
      <c r="B14" s="9" t="s">
        <v>155</v>
      </c>
      <c r="G14" s="19">
        <f>+'NLF 7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9" orientation="portrait"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9363F-DFB3-4CF8-AA18-01D07C7BEACC}">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7'!E2</f>
        <v>NLF Example Fund 7</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7'!E3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3">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EF49D-7D78-4444-B739-98D0708EEF24}">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296</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8 WKS'!H55</f>
        <v>0</v>
      </c>
      <c r="H7" s="14"/>
      <c r="I7" s="14"/>
    </row>
    <row r="8" spans="1:9" x14ac:dyDescent="0.2">
      <c r="B8" s="9" t="s">
        <v>153</v>
      </c>
      <c r="G8" s="22">
        <f>+'NLF 8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8 WKS'!F60</f>
        <v>0</v>
      </c>
    </row>
    <row r="13" spans="1:9" x14ac:dyDescent="0.2">
      <c r="A13" s="9" t="s">
        <v>16</v>
      </c>
      <c r="B13" s="9" t="s">
        <v>154</v>
      </c>
      <c r="G13" s="20">
        <f>+'NLF 8 WKS'!H26</f>
        <v>0</v>
      </c>
      <c r="I13" s="1"/>
    </row>
    <row r="14" spans="1:9" x14ac:dyDescent="0.2">
      <c r="B14" s="9" t="s">
        <v>155</v>
      </c>
      <c r="G14" s="19">
        <f>+'NLF 8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9" orientation="portrait"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8CB98-B934-4749-BADB-690C8F7678E1}">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8'!E2</f>
        <v>NLF Example Fund 8</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8'!E3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213" t="s">
        <v>41</v>
      </c>
    </row>
    <row r="29" spans="1:9" ht="15.75" x14ac:dyDescent="0.25">
      <c r="A29" s="223"/>
      <c r="B29" s="91"/>
      <c r="C29" s="91"/>
      <c r="D29" s="5" t="s">
        <v>42</v>
      </c>
      <c r="E29" s="5" t="s">
        <v>42</v>
      </c>
      <c r="F29" s="5" t="s">
        <v>42</v>
      </c>
      <c r="G29" s="6" t="s">
        <v>43</v>
      </c>
      <c r="H29" s="214" t="s">
        <v>44</v>
      </c>
    </row>
    <row r="30" spans="1:9" ht="20.25" customHeight="1" x14ac:dyDescent="0.25">
      <c r="A30" s="223" t="s">
        <v>45</v>
      </c>
      <c r="B30" s="91"/>
      <c r="C30" s="91"/>
      <c r="D30" s="5">
        <f>+D11</f>
        <v>2024</v>
      </c>
      <c r="E30" s="5">
        <f>+E11</f>
        <v>2025</v>
      </c>
      <c r="F30" s="5">
        <f>+F11</f>
        <v>2026</v>
      </c>
      <c r="G30" s="8">
        <f>+G11</f>
        <v>2027</v>
      </c>
      <c r="H30" s="215">
        <f>+G11</f>
        <v>2027</v>
      </c>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CFC66-6A4A-4C45-B8C6-96C3597FD4F0}">
  <sheetPr>
    <pageSetUpPr fitToPage="1"/>
  </sheetPr>
  <dimension ref="A1:J57"/>
  <sheetViews>
    <sheetView showGridLines="0" zoomScale="85" zoomScaleNormal="85" workbookViewId="0">
      <selection activeCell="E3" sqref="E3:F3"/>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297</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9 WKS'!H55</f>
        <v>0</v>
      </c>
      <c r="H7" s="14"/>
      <c r="I7" s="14"/>
    </row>
    <row r="8" spans="1:9" x14ac:dyDescent="0.2">
      <c r="B8" s="9" t="s">
        <v>153</v>
      </c>
      <c r="G8" s="22">
        <f>+'NLF 9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9 WKS'!F60</f>
        <v>0</v>
      </c>
    </row>
    <row r="13" spans="1:9" x14ac:dyDescent="0.2">
      <c r="A13" s="9" t="s">
        <v>16</v>
      </c>
      <c r="B13" s="9" t="s">
        <v>154</v>
      </c>
      <c r="G13" s="20">
        <f>+'NLF 9 WKS'!H26</f>
        <v>0</v>
      </c>
      <c r="I13" s="1"/>
    </row>
    <row r="14" spans="1:9" x14ac:dyDescent="0.2">
      <c r="B14" s="9" t="s">
        <v>155</v>
      </c>
      <c r="G14" s="19">
        <f>+'NLF 9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9" orientation="portrait"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EB6C-16C7-44D2-850B-4F3CA657FBC8}">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9'!E2</f>
        <v>NLF Example Fund 9</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9'!E3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7" t="s">
        <v>68</v>
      </c>
      <c r="B31" s="91"/>
      <c r="C31" s="91"/>
      <c r="D31" s="111">
        <v>0</v>
      </c>
      <c r="E31" s="111">
        <v>0</v>
      </c>
      <c r="F31" s="111">
        <v>0</v>
      </c>
      <c r="G31" s="112">
        <v>0</v>
      </c>
      <c r="H31" s="111">
        <v>0</v>
      </c>
      <c r="I31" s="28"/>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row>
    <row r="54" spans="1:9" ht="20.25" customHeight="1" x14ac:dyDescent="0.2">
      <c r="A54" s="220"/>
      <c r="B54" s="91"/>
      <c r="C54" s="91"/>
      <c r="D54" s="89">
        <v>0</v>
      </c>
      <c r="E54" s="89">
        <v>0</v>
      </c>
      <c r="F54" s="89">
        <v>0</v>
      </c>
      <c r="G54" s="90">
        <v>0</v>
      </c>
      <c r="H54" s="197">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8">
        <f>H26-H55</f>
        <v>0</v>
      </c>
    </row>
    <row r="57" spans="1:9" ht="15.75" x14ac:dyDescent="0.25">
      <c r="A57" s="223" t="s">
        <v>59</v>
      </c>
      <c r="B57" s="91"/>
      <c r="C57" s="91"/>
      <c r="D57" s="89">
        <v>0</v>
      </c>
      <c r="E57" s="89">
        <f>D60</f>
        <v>0</v>
      </c>
      <c r="F57" s="35">
        <f>+E60</f>
        <v>0</v>
      </c>
      <c r="G57" s="36">
        <f>+F60</f>
        <v>0</v>
      </c>
      <c r="H57" s="198">
        <f>+F60</f>
        <v>0</v>
      </c>
    </row>
    <row r="58" spans="1:9" ht="20.100000000000001" customHeight="1" x14ac:dyDescent="0.25">
      <c r="A58" s="223" t="s">
        <v>60</v>
      </c>
      <c r="B58" s="91"/>
      <c r="C58" s="91"/>
      <c r="D58" s="89">
        <v>0</v>
      </c>
      <c r="E58" s="89">
        <v>0</v>
      </c>
      <c r="F58" s="89">
        <v>0</v>
      </c>
      <c r="G58" s="90">
        <v>0</v>
      </c>
      <c r="H58" s="197">
        <v>0</v>
      </c>
    </row>
    <row r="59" spans="1:9" ht="20.100000000000001" customHeight="1" x14ac:dyDescent="0.25">
      <c r="A59" s="223" t="s">
        <v>66</v>
      </c>
      <c r="B59" s="91"/>
      <c r="C59" s="91"/>
      <c r="D59" s="89">
        <v>0</v>
      </c>
      <c r="E59" s="89">
        <v>0</v>
      </c>
      <c r="F59" s="89">
        <v>0</v>
      </c>
      <c r="G59" s="90">
        <v>0</v>
      </c>
      <c r="H59" s="197">
        <v>0</v>
      </c>
    </row>
    <row r="60" spans="1:9" ht="20.100000000000001" customHeight="1" x14ac:dyDescent="0.25">
      <c r="A60" s="223" t="s">
        <v>144</v>
      </c>
      <c r="B60" s="91"/>
      <c r="C60" s="91"/>
      <c r="D60" s="191">
        <f>D56+D57+D58-D59</f>
        <v>0</v>
      </c>
      <c r="E60" s="191">
        <f>E56+E57+E58-E59</f>
        <v>0</v>
      </c>
      <c r="F60" s="192">
        <f>F56+F57+F58-F59</f>
        <v>0</v>
      </c>
      <c r="G60" s="193">
        <f>G56+G57+G58-G59</f>
        <v>0</v>
      </c>
      <c r="H60" s="199">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B138-A306-423D-8BD5-7E5D51263208}">
  <sheetPr>
    <pageSetUpPr fitToPage="1"/>
  </sheetPr>
  <dimension ref="A1:J57"/>
  <sheetViews>
    <sheetView showGridLines="0" tabSelected="1" zoomScale="85" zoomScaleNormal="85" workbookViewId="0">
      <selection activeCell="O6" sqref="O6"/>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298</v>
      </c>
      <c r="F2" s="91"/>
    </row>
    <row r="3" spans="1:9" ht="23.25" x14ac:dyDescent="0.35">
      <c r="A3" s="15"/>
      <c r="B3" s="11"/>
      <c r="C3" s="15"/>
      <c r="D3" s="15"/>
      <c r="E3" s="407" t="s">
        <v>215</v>
      </c>
      <c r="F3" s="408"/>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10 WKS'!H55</f>
        <v>0</v>
      </c>
      <c r="H7" s="14"/>
      <c r="I7" s="14"/>
    </row>
    <row r="8" spans="1:9" x14ac:dyDescent="0.2">
      <c r="B8" s="9" t="s">
        <v>153</v>
      </c>
      <c r="G8" s="22">
        <f>+'NLF 10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10 WKS'!F60</f>
        <v>0</v>
      </c>
    </row>
    <row r="13" spans="1:9" x14ac:dyDescent="0.2">
      <c r="A13" s="9" t="s">
        <v>16</v>
      </c>
      <c r="B13" s="9" t="s">
        <v>154</v>
      </c>
      <c r="G13" s="20">
        <f>+'NLF 10 WKS'!H26</f>
        <v>0</v>
      </c>
      <c r="I13" s="1"/>
    </row>
    <row r="14" spans="1:9" x14ac:dyDescent="0.2">
      <c r="B14" s="9" t="s">
        <v>155</v>
      </c>
      <c r="G14" s="19">
        <f>+'NLF 10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5" t="s">
        <v>234</v>
      </c>
      <c r="B24" s="365"/>
      <c r="C24" s="365"/>
      <c r="D24" s="365"/>
      <c r="E24" s="365"/>
      <c r="F24" s="365"/>
      <c r="G24" s="365"/>
      <c r="H24" s="365"/>
      <c r="I24" s="365"/>
    </row>
    <row r="25" spans="1:10" x14ac:dyDescent="0.2">
      <c r="A25" s="365"/>
      <c r="B25" s="365"/>
      <c r="C25" s="365"/>
      <c r="D25" s="365"/>
      <c r="E25" s="365"/>
      <c r="F25" s="365"/>
      <c r="G25" s="365"/>
      <c r="H25" s="365"/>
      <c r="I25" s="365"/>
    </row>
    <row r="26" spans="1:10" x14ac:dyDescent="0.2">
      <c r="A26" s="365"/>
      <c r="B26" s="365"/>
      <c r="C26" s="365"/>
      <c r="D26" s="365"/>
      <c r="E26" s="365"/>
      <c r="F26" s="365"/>
      <c r="G26" s="365"/>
      <c r="H26" s="365"/>
      <c r="I26" s="365"/>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59" t="s">
        <v>123</v>
      </c>
      <c r="B30" s="359"/>
      <c r="C30" s="359"/>
      <c r="D30" s="359"/>
      <c r="E30" s="359"/>
      <c r="F30" s="359"/>
      <c r="G30" s="359"/>
      <c r="H30" s="359"/>
      <c r="I30" s="359"/>
      <c r="J30" s="359"/>
    </row>
    <row r="31" spans="1:10" ht="19.5" hidden="1" customHeight="1" x14ac:dyDescent="0.2">
      <c r="A31" s="359"/>
      <c r="B31" s="359"/>
      <c r="C31" s="359"/>
      <c r="D31" s="359"/>
      <c r="E31" s="359"/>
      <c r="F31" s="359"/>
      <c r="G31" s="359"/>
      <c r="H31" s="359"/>
      <c r="I31" s="359"/>
      <c r="J31" s="359"/>
    </row>
    <row r="32" spans="1:10" ht="19.5" hidden="1" customHeight="1" x14ac:dyDescent="0.2">
      <c r="A32" s="359"/>
      <c r="B32" s="359"/>
      <c r="C32" s="359"/>
      <c r="D32" s="359"/>
      <c r="E32" s="359"/>
      <c r="F32" s="359"/>
      <c r="G32" s="359"/>
      <c r="H32" s="359"/>
      <c r="I32" s="359"/>
      <c r="J32" s="359"/>
    </row>
    <row r="33" spans="1:10" ht="19.5" hidden="1" customHeight="1" x14ac:dyDescent="0.2">
      <c r="A33" s="359"/>
      <c r="B33" s="359"/>
      <c r="C33" s="359"/>
      <c r="D33" s="359"/>
      <c r="E33" s="359"/>
      <c r="F33" s="359"/>
      <c r="G33" s="359"/>
      <c r="H33" s="359"/>
      <c r="I33" s="359"/>
      <c r="J33" s="359"/>
    </row>
    <row r="34" spans="1:10" ht="19.5" hidden="1" customHeight="1" x14ac:dyDescent="0.2">
      <c r="A34" s="359"/>
      <c r="B34" s="359"/>
      <c r="C34" s="359"/>
      <c r="D34" s="359"/>
      <c r="E34" s="359"/>
      <c r="F34" s="359"/>
      <c r="G34" s="359"/>
      <c r="H34" s="359"/>
      <c r="I34" s="359"/>
      <c r="J34" s="359"/>
    </row>
    <row r="35" spans="1:10" hidden="1" x14ac:dyDescent="0.2"/>
    <row r="36" spans="1:10" ht="18.75" hidden="1" customHeight="1" x14ac:dyDescent="0.2">
      <c r="A36" s="359" t="s">
        <v>121</v>
      </c>
      <c r="B36" s="359"/>
      <c r="C36" s="359"/>
      <c r="D36" s="359"/>
      <c r="E36" s="359"/>
      <c r="F36" s="359"/>
      <c r="G36" s="359"/>
      <c r="H36" s="359"/>
      <c r="I36" s="359"/>
      <c r="J36" s="359"/>
    </row>
    <row r="37" spans="1:10" ht="18.75" hidden="1" customHeight="1" x14ac:dyDescent="0.2">
      <c r="A37" s="359"/>
      <c r="B37" s="359"/>
      <c r="C37" s="359"/>
      <c r="D37" s="359"/>
      <c r="E37" s="359"/>
      <c r="F37" s="359"/>
      <c r="G37" s="359"/>
      <c r="H37" s="359"/>
      <c r="I37" s="359"/>
      <c r="J37" s="359"/>
    </row>
    <row r="38" spans="1:10" ht="18.75" hidden="1" customHeight="1" x14ac:dyDescent="0.2">
      <c r="A38" s="359"/>
      <c r="B38" s="359"/>
      <c r="C38" s="359"/>
      <c r="D38" s="359"/>
      <c r="E38" s="359"/>
      <c r="F38" s="359"/>
      <c r="G38" s="359"/>
      <c r="H38" s="359"/>
      <c r="I38" s="359"/>
      <c r="J38" s="359"/>
    </row>
    <row r="39" spans="1:10" ht="18.75" hidden="1" customHeight="1" x14ac:dyDescent="0.2">
      <c r="A39" s="359"/>
      <c r="B39" s="359"/>
      <c r="C39" s="359"/>
      <c r="D39" s="359"/>
      <c r="E39" s="359"/>
      <c r="F39" s="359"/>
      <c r="G39" s="359"/>
      <c r="H39" s="359"/>
      <c r="I39" s="359"/>
      <c r="J39" s="359"/>
    </row>
    <row r="40" spans="1:10" ht="18.75" hidden="1" customHeight="1" x14ac:dyDescent="0.2">
      <c r="A40" s="359"/>
      <c r="B40" s="359"/>
      <c r="C40" s="359"/>
      <c r="D40" s="359"/>
      <c r="E40" s="359"/>
      <c r="F40" s="359"/>
      <c r="G40" s="359"/>
      <c r="H40" s="359"/>
      <c r="I40" s="359"/>
      <c r="J40" s="359"/>
    </row>
    <row r="41" spans="1:10" ht="18.75" hidden="1" customHeight="1" x14ac:dyDescent="0.2">
      <c r="A41" s="359"/>
      <c r="B41" s="359"/>
      <c r="C41" s="359"/>
      <c r="D41" s="359"/>
      <c r="E41" s="359"/>
      <c r="F41" s="359"/>
      <c r="G41" s="359"/>
      <c r="H41" s="359"/>
      <c r="I41" s="359"/>
      <c r="J41" s="359"/>
    </row>
    <row r="42" spans="1:10" ht="21.75" hidden="1" customHeight="1" x14ac:dyDescent="0.2">
      <c r="A42" s="359"/>
      <c r="B42" s="359"/>
      <c r="C42" s="359"/>
      <c r="D42" s="359"/>
      <c r="E42" s="359"/>
      <c r="F42" s="359"/>
      <c r="G42" s="359"/>
      <c r="H42" s="359"/>
      <c r="I42" s="359"/>
      <c r="J42" s="359"/>
    </row>
    <row r="43" spans="1:10" hidden="1" x14ac:dyDescent="0.2">
      <c r="A43" s="359" t="s">
        <v>122</v>
      </c>
      <c r="B43" s="359"/>
      <c r="C43" s="359"/>
      <c r="D43" s="359"/>
      <c r="E43" s="359"/>
      <c r="F43" s="359"/>
      <c r="G43" s="359"/>
      <c r="H43" s="359"/>
      <c r="I43" s="359"/>
      <c r="J43" s="359"/>
    </row>
    <row r="44" spans="1:10" hidden="1" x14ac:dyDescent="0.2">
      <c r="A44" s="359"/>
      <c r="B44" s="359"/>
      <c r="C44" s="359"/>
      <c r="D44" s="359"/>
      <c r="E44" s="359"/>
      <c r="F44" s="359"/>
      <c r="G44" s="359"/>
      <c r="H44" s="359"/>
      <c r="I44" s="359"/>
      <c r="J44" s="359"/>
    </row>
    <row r="45" spans="1:10" hidden="1" x14ac:dyDescent="0.2">
      <c r="A45" s="359"/>
      <c r="B45" s="359"/>
      <c r="C45" s="359"/>
      <c r="D45" s="359"/>
      <c r="E45" s="359"/>
      <c r="F45" s="359"/>
      <c r="G45" s="359"/>
      <c r="H45" s="359"/>
      <c r="I45" s="359"/>
      <c r="J45" s="359"/>
    </row>
    <row r="46" spans="1:10" hidden="1" x14ac:dyDescent="0.2">
      <c r="A46" s="359"/>
      <c r="B46" s="359"/>
      <c r="C46" s="359"/>
      <c r="D46" s="359"/>
      <c r="E46" s="359"/>
      <c r="F46" s="359"/>
      <c r="G46" s="359"/>
      <c r="H46" s="359"/>
      <c r="I46" s="359"/>
      <c r="J46" s="359"/>
    </row>
    <row r="47" spans="1:10" hidden="1" x14ac:dyDescent="0.2">
      <c r="A47" s="359"/>
      <c r="B47" s="359"/>
      <c r="C47" s="359"/>
      <c r="D47" s="359"/>
      <c r="E47" s="359"/>
      <c r="F47" s="359"/>
      <c r="G47" s="359"/>
      <c r="H47" s="359"/>
      <c r="I47" s="359"/>
      <c r="J47" s="359"/>
    </row>
    <row r="48" spans="1:10" hidden="1" x14ac:dyDescent="0.2">
      <c r="A48" s="359"/>
      <c r="B48" s="359"/>
      <c r="C48" s="359"/>
      <c r="D48" s="359"/>
      <c r="E48" s="359"/>
      <c r="F48" s="359"/>
      <c r="G48" s="359"/>
      <c r="H48" s="359"/>
      <c r="I48" s="359"/>
      <c r="J48" s="359"/>
    </row>
    <row r="49" spans="1:10" hidden="1" x14ac:dyDescent="0.2">
      <c r="A49" s="359"/>
      <c r="B49" s="359"/>
      <c r="C49" s="359"/>
      <c r="D49" s="359"/>
      <c r="E49" s="359"/>
      <c r="F49" s="359"/>
      <c r="G49" s="359"/>
      <c r="H49" s="359"/>
      <c r="I49" s="359"/>
      <c r="J49" s="359"/>
    </row>
    <row r="50" spans="1:10" hidden="1" x14ac:dyDescent="0.2">
      <c r="A50" s="359"/>
      <c r="B50" s="359"/>
      <c r="C50" s="359"/>
      <c r="D50" s="359"/>
      <c r="E50" s="359"/>
      <c r="F50" s="359"/>
      <c r="G50" s="359"/>
      <c r="H50" s="359"/>
      <c r="I50" s="359"/>
      <c r="J50" s="359"/>
    </row>
    <row r="51" spans="1:10" hidden="1" x14ac:dyDescent="0.2">
      <c r="A51" s="359"/>
      <c r="B51" s="359"/>
      <c r="C51" s="359"/>
      <c r="D51" s="359"/>
      <c r="E51" s="359"/>
      <c r="F51" s="359"/>
      <c r="G51" s="359"/>
      <c r="H51" s="359"/>
      <c r="I51" s="359"/>
      <c r="J51" s="359"/>
    </row>
    <row r="52" spans="1:10" hidden="1" x14ac:dyDescent="0.2">
      <c r="A52" s="359"/>
      <c r="B52" s="359"/>
      <c r="C52" s="359"/>
      <c r="D52" s="359"/>
      <c r="E52" s="359"/>
      <c r="F52" s="359"/>
      <c r="G52" s="359"/>
      <c r="H52" s="359"/>
      <c r="I52" s="359"/>
      <c r="J52" s="359"/>
    </row>
    <row r="53" spans="1:10" hidden="1" x14ac:dyDescent="0.2">
      <c r="A53" s="359"/>
      <c r="B53" s="359"/>
      <c r="C53" s="359"/>
      <c r="D53" s="359"/>
      <c r="E53" s="359"/>
      <c r="F53" s="359"/>
      <c r="G53" s="359"/>
      <c r="H53" s="359"/>
      <c r="I53" s="359"/>
      <c r="J53" s="359"/>
    </row>
    <row r="54" spans="1:10" hidden="1" x14ac:dyDescent="0.2">
      <c r="A54" s="359"/>
      <c r="B54" s="359"/>
      <c r="C54" s="359"/>
      <c r="D54" s="359"/>
      <c r="E54" s="359"/>
      <c r="F54" s="359"/>
      <c r="G54" s="359"/>
      <c r="H54" s="359"/>
      <c r="I54" s="359"/>
      <c r="J54" s="359"/>
    </row>
    <row r="55" spans="1:10" hidden="1" x14ac:dyDescent="0.2">
      <c r="A55" s="359"/>
      <c r="B55" s="359"/>
      <c r="C55" s="359"/>
      <c r="D55" s="359"/>
      <c r="E55" s="359"/>
      <c r="F55" s="359"/>
      <c r="G55" s="359"/>
      <c r="H55" s="359"/>
      <c r="I55" s="359"/>
      <c r="J55" s="359"/>
    </row>
    <row r="56" spans="1:10" hidden="1" x14ac:dyDescent="0.2">
      <c r="A56" s="359"/>
      <c r="B56" s="359"/>
      <c r="C56" s="359"/>
      <c r="D56" s="359"/>
      <c r="E56" s="359"/>
      <c r="F56" s="359"/>
      <c r="G56" s="359"/>
      <c r="H56" s="359"/>
      <c r="I56" s="359"/>
      <c r="J56" s="359"/>
    </row>
    <row r="57" spans="1:10" hidden="1" x14ac:dyDescent="0.2"/>
  </sheetData>
  <mergeCells count="4">
    <mergeCell ref="A24:I26"/>
    <mergeCell ref="A30:J34"/>
    <mergeCell ref="A36:J42"/>
    <mergeCell ref="A43:J56"/>
  </mergeCells>
  <pageMargins left="0.7" right="0.7" top="0.75" bottom="0.75" header="0.3" footer="0.3"/>
  <pageSetup scale="79" orientation="portrait"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3BA3-9FD0-4719-9C5A-56217EBBDA7E}">
  <sheetPr>
    <pageSetUpPr fitToPage="1"/>
  </sheetPr>
  <dimension ref="A1:I61"/>
  <sheetViews>
    <sheetView zoomScale="85" zoomScaleNormal="85" workbookViewId="0">
      <selection activeCell="O58" sqref="O58"/>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55" t="str">
        <f>+'NLF 10'!E2</f>
        <v>NLF Example Fund 10</v>
      </c>
      <c r="B4" s="355"/>
      <c r="C4" s="355"/>
      <c r="D4" s="355"/>
      <c r="E4" s="355"/>
      <c r="F4" s="355"/>
      <c r="G4" s="355"/>
      <c r="H4" s="355"/>
    </row>
    <row r="5" spans="1:9" ht="15" customHeight="1" x14ac:dyDescent="0.25">
      <c r="A5" s="399" t="s">
        <v>156</v>
      </c>
      <c r="B5" s="399"/>
      <c r="C5" s="399"/>
      <c r="D5" s="399"/>
      <c r="E5" s="399"/>
      <c r="F5" s="399"/>
      <c r="G5" s="399"/>
      <c r="H5" s="399"/>
    </row>
    <row r="6" spans="1:9" ht="15" customHeight="1" x14ac:dyDescent="0.25">
      <c r="A6" s="399" t="str">
        <f>+'NLF 10'!E3</f>
        <v>Fund XXXX</v>
      </c>
      <c r="B6" s="399"/>
      <c r="C6" s="399"/>
      <c r="D6" s="399"/>
      <c r="E6" s="399"/>
      <c r="F6" s="399"/>
      <c r="G6" s="399"/>
      <c r="H6" s="399"/>
    </row>
    <row r="7" spans="1:9" ht="15" customHeight="1" x14ac:dyDescent="0.2">
      <c r="C7" s="9"/>
      <c r="D7" s="9"/>
    </row>
    <row r="8" spans="1:9" ht="15" customHeight="1" x14ac:dyDescent="0.2">
      <c r="D8" s="339" t="s">
        <v>695</v>
      </c>
      <c r="E8" s="356" t="s">
        <v>696</v>
      </c>
      <c r="F8" s="357"/>
      <c r="G8" s="357"/>
      <c r="H8" s="358"/>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7" t="s">
        <v>85</v>
      </c>
      <c r="B12" s="91"/>
      <c r="C12" s="91"/>
      <c r="D12" s="117">
        <v>0</v>
      </c>
      <c r="E12" s="117">
        <v>0</v>
      </c>
      <c r="F12" s="118">
        <v>0</v>
      </c>
      <c r="G12" s="113"/>
      <c r="H12" s="120">
        <v>0</v>
      </c>
      <c r="I12" s="53"/>
    </row>
    <row r="13" spans="1:9" ht="21" customHeight="1" x14ac:dyDescent="0.2">
      <c r="A13" s="337" t="s">
        <v>65</v>
      </c>
      <c r="B13" s="91"/>
      <c r="C13" s="91"/>
      <c r="D13" s="117">
        <v>0</v>
      </c>
      <c r="E13" s="117">
        <v>0</v>
      </c>
      <c r="F13" s="118">
        <v>0</v>
      </c>
      <c r="G13" s="113"/>
      <c r="H13" s="120">
        <v>0</v>
      </c>
      <c r="I13" s="53"/>
    </row>
    <row r="14" spans="1:9" ht="21" customHeight="1" x14ac:dyDescent="0.2">
      <c r="A14" s="337" t="s">
        <v>82</v>
      </c>
      <c r="B14" s="91"/>
      <c r="C14" s="91"/>
      <c r="D14" s="117">
        <v>0</v>
      </c>
      <c r="E14" s="117">
        <v>0</v>
      </c>
      <c r="F14" s="118">
        <v>0</v>
      </c>
      <c r="G14" s="113"/>
      <c r="H14" s="120">
        <v>0</v>
      </c>
      <c r="I14" s="34"/>
    </row>
    <row r="15" spans="1:9" ht="20.25" customHeight="1" x14ac:dyDescent="0.2">
      <c r="A15" s="337" t="s">
        <v>86</v>
      </c>
      <c r="B15" s="91"/>
      <c r="C15" s="91"/>
      <c r="D15" s="117">
        <v>0</v>
      </c>
      <c r="E15" s="117">
        <v>0</v>
      </c>
      <c r="F15" s="118">
        <v>0</v>
      </c>
      <c r="G15" s="113"/>
      <c r="H15" s="120">
        <v>0</v>
      </c>
      <c r="I15" s="34"/>
    </row>
    <row r="16" spans="1:9" ht="21" customHeight="1" x14ac:dyDescent="0.2">
      <c r="A16" s="337" t="s">
        <v>87</v>
      </c>
      <c r="B16" s="91"/>
      <c r="C16" s="91"/>
      <c r="D16" s="117">
        <v>0</v>
      </c>
      <c r="E16" s="117">
        <v>0</v>
      </c>
      <c r="F16" s="118">
        <v>0</v>
      </c>
      <c r="G16" s="113"/>
      <c r="H16" s="120">
        <v>0</v>
      </c>
      <c r="I16" s="34"/>
    </row>
    <row r="17" spans="1:9" ht="20.25" customHeight="1" x14ac:dyDescent="0.2">
      <c r="A17" s="337" t="s">
        <v>140</v>
      </c>
      <c r="B17" s="91"/>
      <c r="C17" s="91"/>
      <c r="D17" s="117">
        <v>0</v>
      </c>
      <c r="E17" s="117">
        <v>0</v>
      </c>
      <c r="F17" s="118">
        <v>0</v>
      </c>
      <c r="G17" s="113"/>
      <c r="H17" s="120">
        <v>0</v>
      </c>
      <c r="I17" s="34"/>
    </row>
    <row r="18" spans="1:9" ht="20.25" customHeight="1" x14ac:dyDescent="0.2">
      <c r="A18" s="337" t="s">
        <v>80</v>
      </c>
      <c r="B18" s="91"/>
      <c r="C18" s="91"/>
      <c r="D18" s="117">
        <v>0</v>
      </c>
      <c r="E18" s="117">
        <v>0</v>
      </c>
      <c r="F18" s="118">
        <v>0</v>
      </c>
      <c r="G18" s="113"/>
      <c r="H18" s="120">
        <v>0</v>
      </c>
      <c r="I18" s="34"/>
    </row>
    <row r="19" spans="1:9" ht="20.25" customHeight="1" x14ac:dyDescent="0.2">
      <c r="A19" s="337" t="s">
        <v>56</v>
      </c>
      <c r="B19" s="91"/>
      <c r="C19" s="91"/>
      <c r="D19" s="117">
        <v>0</v>
      </c>
      <c r="E19" s="117">
        <v>0</v>
      </c>
      <c r="F19" s="118">
        <v>0</v>
      </c>
      <c r="G19" s="113"/>
      <c r="H19" s="120">
        <v>0</v>
      </c>
      <c r="I19" s="34"/>
    </row>
    <row r="20" spans="1:9" ht="20.25" customHeight="1" x14ac:dyDescent="0.2">
      <c r="A20" s="337" t="s">
        <v>92</v>
      </c>
      <c r="B20" s="91"/>
      <c r="C20" s="91"/>
      <c r="D20" s="117">
        <v>0</v>
      </c>
      <c r="E20" s="117">
        <v>0</v>
      </c>
      <c r="F20" s="118">
        <v>0</v>
      </c>
      <c r="G20" s="113"/>
      <c r="H20" s="120">
        <v>0</v>
      </c>
      <c r="I20" s="34"/>
    </row>
    <row r="21" spans="1:9" ht="21" customHeight="1" x14ac:dyDescent="0.2">
      <c r="A21" s="337"/>
      <c r="B21" s="91"/>
      <c r="C21" s="91"/>
      <c r="D21" s="117">
        <v>0</v>
      </c>
      <c r="E21" s="117">
        <v>0</v>
      </c>
      <c r="F21" s="118">
        <v>0</v>
      </c>
      <c r="G21" s="113"/>
      <c r="H21" s="120">
        <v>0</v>
      </c>
      <c r="I21" s="34"/>
    </row>
    <row r="22" spans="1:9" ht="21" customHeight="1" x14ac:dyDescent="0.2">
      <c r="A22" s="337"/>
      <c r="B22" s="91"/>
      <c r="C22" s="91"/>
      <c r="D22" s="117">
        <v>0</v>
      </c>
      <c r="E22" s="117">
        <v>0</v>
      </c>
      <c r="F22" s="118">
        <v>0</v>
      </c>
      <c r="G22" s="113"/>
      <c r="H22" s="120">
        <v>0</v>
      </c>
      <c r="I22" s="34"/>
    </row>
    <row r="23" spans="1:9" ht="21" customHeight="1" x14ac:dyDescent="0.2">
      <c r="A23" s="337"/>
      <c r="B23" s="91"/>
      <c r="C23" s="91"/>
      <c r="D23" s="117">
        <v>0</v>
      </c>
      <c r="E23" s="117">
        <v>0</v>
      </c>
      <c r="F23" s="118">
        <v>0</v>
      </c>
      <c r="G23" s="113"/>
      <c r="H23" s="120">
        <v>0</v>
      </c>
      <c r="I23" s="34"/>
    </row>
    <row r="24" spans="1:9" ht="21" customHeight="1" x14ac:dyDescent="0.2">
      <c r="A24" s="337"/>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216" t="s">
        <v>41</v>
      </c>
    </row>
    <row r="29" spans="1:9" ht="15.75" x14ac:dyDescent="0.25">
      <c r="A29" s="223"/>
      <c r="B29" s="91"/>
      <c r="C29" s="91"/>
      <c r="D29" s="5" t="s">
        <v>42</v>
      </c>
      <c r="E29" s="5" t="s">
        <v>42</v>
      </c>
      <c r="F29" s="5" t="s">
        <v>42</v>
      </c>
      <c r="G29" s="6" t="s">
        <v>43</v>
      </c>
      <c r="H29" s="217" t="s">
        <v>44</v>
      </c>
    </row>
    <row r="30" spans="1:9" ht="20.25" customHeight="1" x14ac:dyDescent="0.25">
      <c r="A30" s="223" t="s">
        <v>45</v>
      </c>
      <c r="B30" s="91"/>
      <c r="C30" s="91"/>
      <c r="D30" s="5">
        <f>+D11</f>
        <v>2024</v>
      </c>
      <c r="E30" s="5">
        <f>+E11</f>
        <v>2025</v>
      </c>
      <c r="F30" s="5">
        <f>+F11</f>
        <v>2026</v>
      </c>
      <c r="G30" s="8">
        <f>+G11</f>
        <v>2027</v>
      </c>
      <c r="H30" s="217">
        <f>+G11</f>
        <v>2027</v>
      </c>
    </row>
    <row r="31" spans="1:9" ht="20.25" customHeight="1" x14ac:dyDescent="0.2">
      <c r="A31" s="337" t="s">
        <v>68</v>
      </c>
      <c r="B31" s="91"/>
      <c r="C31" s="91"/>
      <c r="D31" s="111">
        <v>0</v>
      </c>
      <c r="E31" s="111">
        <v>0</v>
      </c>
      <c r="F31" s="111">
        <v>0</v>
      </c>
      <c r="G31" s="112">
        <v>0</v>
      </c>
      <c r="H31" s="111">
        <v>0</v>
      </c>
    </row>
    <row r="32" spans="1:9" ht="20.25" customHeight="1" x14ac:dyDescent="0.2">
      <c r="A32" s="337" t="s">
        <v>178</v>
      </c>
      <c r="B32" s="91"/>
      <c r="C32" s="91"/>
      <c r="D32" s="111">
        <v>0</v>
      </c>
      <c r="E32" s="111">
        <v>0</v>
      </c>
      <c r="F32" s="111">
        <v>0</v>
      </c>
      <c r="G32" s="112">
        <v>0</v>
      </c>
      <c r="H32" s="111">
        <v>0</v>
      </c>
      <c r="I32" s="28"/>
    </row>
    <row r="33" spans="1:9" ht="20.25" customHeight="1" x14ac:dyDescent="0.2">
      <c r="A33" s="337" t="s">
        <v>216</v>
      </c>
      <c r="B33" s="91"/>
      <c r="C33" s="91"/>
      <c r="D33" s="111">
        <v>0</v>
      </c>
      <c r="E33" s="111">
        <v>0</v>
      </c>
      <c r="F33" s="111">
        <v>0</v>
      </c>
      <c r="G33" s="112">
        <v>0</v>
      </c>
      <c r="H33" s="111">
        <v>0</v>
      </c>
      <c r="I33" s="28"/>
    </row>
    <row r="34" spans="1:9" ht="20.25" customHeight="1" x14ac:dyDescent="0.2">
      <c r="A34" s="337" t="s">
        <v>217</v>
      </c>
      <c r="B34" s="91"/>
      <c r="C34" s="91"/>
      <c r="D34" s="111">
        <v>0</v>
      </c>
      <c r="E34" s="111">
        <v>0</v>
      </c>
      <c r="F34" s="111">
        <v>0</v>
      </c>
      <c r="G34" s="112">
        <v>0</v>
      </c>
      <c r="H34" s="111">
        <v>0</v>
      </c>
      <c r="I34" s="28"/>
    </row>
    <row r="35" spans="1:9" ht="20.25" customHeight="1" x14ac:dyDescent="0.2">
      <c r="A35" s="337"/>
      <c r="B35" s="91"/>
      <c r="C35" s="91"/>
      <c r="D35" s="111">
        <v>0</v>
      </c>
      <c r="E35" s="111">
        <v>0</v>
      </c>
      <c r="F35" s="111">
        <v>0</v>
      </c>
      <c r="G35" s="112">
        <v>0</v>
      </c>
      <c r="H35" s="111">
        <v>0</v>
      </c>
      <c r="I35" s="28"/>
    </row>
    <row r="36" spans="1:9" ht="20.25" customHeight="1" x14ac:dyDescent="0.2">
      <c r="A36" s="337"/>
      <c r="B36" s="91"/>
      <c r="C36" s="91"/>
      <c r="D36" s="111">
        <v>0</v>
      </c>
      <c r="E36" s="111">
        <v>0</v>
      </c>
      <c r="F36" s="111">
        <v>0</v>
      </c>
      <c r="G36" s="112">
        <v>0</v>
      </c>
      <c r="H36" s="111">
        <v>0</v>
      </c>
      <c r="I36" s="28"/>
    </row>
    <row r="37" spans="1:9" ht="20.25" customHeight="1" x14ac:dyDescent="0.2">
      <c r="A37" s="337"/>
      <c r="B37" s="91"/>
      <c r="C37" s="91"/>
      <c r="D37" s="111">
        <v>0</v>
      </c>
      <c r="E37" s="111">
        <v>0</v>
      </c>
      <c r="F37" s="111">
        <v>0</v>
      </c>
      <c r="G37" s="112">
        <v>0</v>
      </c>
      <c r="H37" s="111">
        <v>0</v>
      </c>
      <c r="I37" s="28"/>
    </row>
    <row r="38" spans="1:9" ht="20.25" customHeight="1" x14ac:dyDescent="0.2">
      <c r="A38" s="337"/>
      <c r="B38" s="91"/>
      <c r="C38" s="91"/>
      <c r="D38" s="111">
        <v>0</v>
      </c>
      <c r="E38" s="111">
        <v>0</v>
      </c>
      <c r="F38" s="111">
        <v>0</v>
      </c>
      <c r="G38" s="112">
        <v>0</v>
      </c>
      <c r="H38" s="111">
        <v>0</v>
      </c>
      <c r="I38" s="28"/>
    </row>
    <row r="39" spans="1:9" ht="20.25" customHeight="1" x14ac:dyDescent="0.2">
      <c r="A39" s="337"/>
      <c r="B39" s="91"/>
      <c r="C39" s="91"/>
      <c r="D39" s="111">
        <v>0</v>
      </c>
      <c r="E39" s="111">
        <v>0</v>
      </c>
      <c r="F39" s="111">
        <v>0</v>
      </c>
      <c r="G39" s="112">
        <v>0</v>
      </c>
      <c r="H39" s="111">
        <v>0</v>
      </c>
      <c r="I39" s="28"/>
    </row>
    <row r="40" spans="1:9" ht="20.25" customHeight="1" x14ac:dyDescent="0.2">
      <c r="A40" s="337"/>
      <c r="B40" s="91"/>
      <c r="C40" s="91"/>
      <c r="D40" s="111">
        <v>0</v>
      </c>
      <c r="E40" s="111">
        <v>0</v>
      </c>
      <c r="F40" s="111">
        <v>0</v>
      </c>
      <c r="G40" s="112">
        <v>0</v>
      </c>
      <c r="H40" s="111">
        <v>0</v>
      </c>
      <c r="I40" s="28"/>
    </row>
    <row r="41" spans="1:9" ht="20.25" customHeight="1" x14ac:dyDescent="0.2">
      <c r="A41" s="337"/>
      <c r="B41" s="91"/>
      <c r="C41" s="91"/>
      <c r="D41" s="111">
        <v>0</v>
      </c>
      <c r="E41" s="111">
        <v>0</v>
      </c>
      <c r="F41" s="111">
        <v>0</v>
      </c>
      <c r="G41" s="112">
        <v>0</v>
      </c>
      <c r="H41" s="111">
        <v>0</v>
      </c>
      <c r="I41" s="28"/>
    </row>
    <row r="42" spans="1:9" ht="20.25" customHeight="1" x14ac:dyDescent="0.2">
      <c r="A42" s="337"/>
      <c r="B42" s="91"/>
      <c r="C42" s="91"/>
      <c r="D42" s="111">
        <v>0</v>
      </c>
      <c r="E42" s="111">
        <v>0</v>
      </c>
      <c r="F42" s="111">
        <v>0</v>
      </c>
      <c r="G42" s="112">
        <v>0</v>
      </c>
      <c r="H42" s="111">
        <v>0</v>
      </c>
      <c r="I42" s="28"/>
    </row>
    <row r="43" spans="1:9" ht="20.25" customHeight="1" x14ac:dyDescent="0.2">
      <c r="A43" s="337"/>
      <c r="B43" s="91"/>
      <c r="C43" s="91"/>
      <c r="D43" s="111">
        <v>0</v>
      </c>
      <c r="E43" s="111">
        <v>0</v>
      </c>
      <c r="F43" s="111">
        <v>0</v>
      </c>
      <c r="G43" s="112">
        <v>0</v>
      </c>
      <c r="H43" s="111">
        <v>0</v>
      </c>
      <c r="I43" s="28"/>
    </row>
    <row r="44" spans="1:9" ht="20.25" customHeight="1" x14ac:dyDescent="0.2">
      <c r="A44" s="337"/>
      <c r="B44" s="91"/>
      <c r="C44" s="91"/>
      <c r="D44" s="111">
        <v>0</v>
      </c>
      <c r="E44" s="111">
        <v>0</v>
      </c>
      <c r="F44" s="111">
        <v>0</v>
      </c>
      <c r="G44" s="112">
        <v>0</v>
      </c>
      <c r="H44" s="111">
        <v>0</v>
      </c>
      <c r="I44" s="28"/>
    </row>
    <row r="45" spans="1:9" ht="21" customHeight="1" x14ac:dyDescent="0.2">
      <c r="A45" s="337"/>
      <c r="B45" s="91"/>
      <c r="C45" s="91"/>
      <c r="D45" s="111">
        <v>0</v>
      </c>
      <c r="E45" s="111">
        <v>0</v>
      </c>
      <c r="F45" s="111">
        <v>0</v>
      </c>
      <c r="G45" s="112">
        <v>0</v>
      </c>
      <c r="H45" s="111">
        <v>0</v>
      </c>
      <c r="I45" s="28"/>
    </row>
    <row r="46" spans="1:9" ht="20.100000000000001" customHeight="1" x14ac:dyDescent="0.2">
      <c r="A46" s="337"/>
      <c r="B46" s="91"/>
      <c r="C46" s="91"/>
      <c r="D46" s="111">
        <v>0</v>
      </c>
      <c r="E46" s="111">
        <v>0</v>
      </c>
      <c r="F46" s="111">
        <v>0</v>
      </c>
      <c r="G46" s="112">
        <v>0</v>
      </c>
      <c r="H46" s="111">
        <v>0</v>
      </c>
      <c r="I46" s="28"/>
    </row>
    <row r="47" spans="1:9" ht="20.25" customHeight="1" x14ac:dyDescent="0.2">
      <c r="A47" s="337"/>
      <c r="B47" s="91"/>
      <c r="C47" s="91"/>
      <c r="D47" s="111">
        <v>0</v>
      </c>
      <c r="E47" s="111">
        <v>0</v>
      </c>
      <c r="F47" s="111">
        <v>0</v>
      </c>
      <c r="G47" s="112">
        <v>0</v>
      </c>
      <c r="H47" s="111">
        <v>0</v>
      </c>
      <c r="I47" s="28"/>
    </row>
    <row r="48" spans="1:9" ht="21" customHeight="1" x14ac:dyDescent="0.2">
      <c r="A48" s="337"/>
      <c r="B48" s="91"/>
      <c r="C48" s="91"/>
      <c r="D48" s="111">
        <v>0</v>
      </c>
      <c r="E48" s="111">
        <v>0</v>
      </c>
      <c r="F48" s="111">
        <v>0</v>
      </c>
      <c r="G48" s="112">
        <v>0</v>
      </c>
      <c r="H48" s="111">
        <v>0</v>
      </c>
      <c r="I48" s="28"/>
    </row>
    <row r="49" spans="1:9" ht="21" customHeight="1" x14ac:dyDescent="0.2">
      <c r="A49" s="337"/>
      <c r="B49" s="91"/>
      <c r="C49" s="91"/>
      <c r="D49" s="111">
        <v>0</v>
      </c>
      <c r="E49" s="111">
        <v>0</v>
      </c>
      <c r="F49" s="111">
        <v>0</v>
      </c>
      <c r="G49" s="112">
        <v>0</v>
      </c>
      <c r="H49" s="111">
        <v>0</v>
      </c>
      <c r="I49" s="28"/>
    </row>
    <row r="50" spans="1:9" ht="21" customHeight="1" x14ac:dyDescent="0.2">
      <c r="A50" s="337"/>
      <c r="B50" s="91"/>
      <c r="C50" s="91"/>
      <c r="D50" s="111">
        <v>0</v>
      </c>
      <c r="E50" s="111">
        <v>0</v>
      </c>
      <c r="F50" s="111">
        <v>0</v>
      </c>
      <c r="G50" s="112">
        <v>0</v>
      </c>
      <c r="H50" s="111">
        <v>0</v>
      </c>
      <c r="I50" s="28"/>
    </row>
    <row r="51" spans="1:9" ht="21" customHeight="1" x14ac:dyDescent="0.2">
      <c r="A51" s="337"/>
      <c r="B51" s="91"/>
      <c r="C51" s="91"/>
      <c r="D51" s="111">
        <v>0</v>
      </c>
      <c r="E51" s="111">
        <v>0</v>
      </c>
      <c r="F51" s="111">
        <v>0</v>
      </c>
      <c r="G51" s="112">
        <v>0</v>
      </c>
      <c r="H51" s="111">
        <v>0</v>
      </c>
      <c r="I51" s="28"/>
    </row>
    <row r="52" spans="1:9" ht="21" customHeight="1" x14ac:dyDescent="0.2">
      <c r="A52" s="337"/>
      <c r="B52" s="91"/>
      <c r="C52" s="91"/>
      <c r="D52" s="111">
        <v>0</v>
      </c>
      <c r="E52" s="111">
        <v>0</v>
      </c>
      <c r="F52" s="111">
        <v>0</v>
      </c>
      <c r="G52" s="112">
        <v>0</v>
      </c>
      <c r="H52" s="111">
        <v>0</v>
      </c>
      <c r="I52" s="28"/>
    </row>
    <row r="53" spans="1:9" ht="21" customHeight="1" x14ac:dyDescent="0.2">
      <c r="A53" s="337"/>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E5235-299F-426B-B024-3A64076B33DE}">
  <dimension ref="A1:D3"/>
  <sheetViews>
    <sheetView workbookViewId="0"/>
  </sheetViews>
  <sheetFormatPr defaultRowHeight="15.75" x14ac:dyDescent="0.25"/>
  <sheetData>
    <row r="1" spans="1:4" x14ac:dyDescent="0.25">
      <c r="A1">
        <v>1787767845874</v>
      </c>
      <c r="B1" t="s">
        <v>390</v>
      </c>
      <c r="C1" t="s">
        <v>391</v>
      </c>
      <c r="D1">
        <v>2</v>
      </c>
    </row>
    <row r="2" spans="1:4" x14ac:dyDescent="0.25">
      <c r="A2">
        <v>1787767846198</v>
      </c>
      <c r="B2" t="s">
        <v>392</v>
      </c>
      <c r="C2" t="s">
        <v>405</v>
      </c>
      <c r="D2" t="s">
        <v>406</v>
      </c>
    </row>
    <row r="3" spans="1:4" x14ac:dyDescent="0.25">
      <c r="A3">
        <v>1789502173653</v>
      </c>
      <c r="B3" t="s">
        <v>409</v>
      </c>
      <c r="C3" t="s">
        <v>405</v>
      </c>
      <c r="D3" t="s">
        <v>694</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3ECF7-A6D2-4836-9E54-2F7E6B7EC1BB}">
  <dimension ref="A1:D14"/>
  <sheetViews>
    <sheetView workbookViewId="0"/>
  </sheetViews>
  <sheetFormatPr defaultRowHeight="15.75" x14ac:dyDescent="0.25"/>
  <sheetData>
    <row r="1" spans="1:4" x14ac:dyDescent="0.25">
      <c r="A1">
        <v>1787767846006</v>
      </c>
      <c r="B1" t="s">
        <v>390</v>
      </c>
      <c r="C1" t="s">
        <v>391</v>
      </c>
      <c r="D1">
        <v>13</v>
      </c>
    </row>
    <row r="2" spans="1:4" x14ac:dyDescent="0.25">
      <c r="A2">
        <v>1787767846022</v>
      </c>
      <c r="B2" t="s">
        <v>392</v>
      </c>
      <c r="C2" t="s">
        <v>393</v>
      </c>
      <c r="D2" t="s">
        <v>394</v>
      </c>
    </row>
    <row r="3" spans="1:4" x14ac:dyDescent="0.25">
      <c r="A3">
        <v>1787767846022</v>
      </c>
      <c r="B3" t="s">
        <v>392</v>
      </c>
      <c r="C3" t="s">
        <v>395</v>
      </c>
      <c r="D3" t="s">
        <v>396</v>
      </c>
    </row>
    <row r="4" spans="1:4" x14ac:dyDescent="0.25">
      <c r="A4">
        <v>1787767846022</v>
      </c>
      <c r="B4" t="s">
        <v>392</v>
      </c>
      <c r="C4" t="s">
        <v>397</v>
      </c>
      <c r="D4" t="s">
        <v>398</v>
      </c>
    </row>
    <row r="5" spans="1:4" x14ac:dyDescent="0.25">
      <c r="A5">
        <v>1787767846022</v>
      </c>
      <c r="B5" t="s">
        <v>392</v>
      </c>
      <c r="C5" t="s">
        <v>399</v>
      </c>
      <c r="D5" t="s">
        <v>400</v>
      </c>
    </row>
    <row r="6" spans="1:4" x14ac:dyDescent="0.25">
      <c r="A6">
        <v>1787767846022</v>
      </c>
      <c r="B6" t="s">
        <v>392</v>
      </c>
      <c r="C6" t="s">
        <v>401</v>
      </c>
      <c r="D6" t="s">
        <v>402</v>
      </c>
    </row>
    <row r="7" spans="1:4" x14ac:dyDescent="0.25">
      <c r="A7">
        <v>1787767846022</v>
      </c>
      <c r="B7" t="s">
        <v>392</v>
      </c>
      <c r="C7" t="s">
        <v>403</v>
      </c>
      <c r="D7" t="s">
        <v>404</v>
      </c>
    </row>
    <row r="8" spans="1:4" x14ac:dyDescent="0.25">
      <c r="A8">
        <v>1787767846198</v>
      </c>
      <c r="B8" t="s">
        <v>392</v>
      </c>
      <c r="C8" t="s">
        <v>393</v>
      </c>
      <c r="D8" t="s">
        <v>394</v>
      </c>
    </row>
    <row r="9" spans="1:4" x14ac:dyDescent="0.25">
      <c r="A9">
        <v>1787767846198</v>
      </c>
      <c r="B9" t="s">
        <v>392</v>
      </c>
      <c r="C9" t="s">
        <v>395</v>
      </c>
      <c r="D9" t="s">
        <v>396</v>
      </c>
    </row>
    <row r="10" spans="1:4" x14ac:dyDescent="0.25">
      <c r="A10">
        <v>1787767846198</v>
      </c>
      <c r="B10" t="s">
        <v>392</v>
      </c>
      <c r="C10" t="s">
        <v>397</v>
      </c>
      <c r="D10" t="s">
        <v>398</v>
      </c>
    </row>
    <row r="11" spans="1:4" x14ac:dyDescent="0.25">
      <c r="A11">
        <v>1787767846198</v>
      </c>
      <c r="B11" t="s">
        <v>392</v>
      </c>
      <c r="C11" t="s">
        <v>399</v>
      </c>
      <c r="D11" t="s">
        <v>400</v>
      </c>
    </row>
    <row r="12" spans="1:4" x14ac:dyDescent="0.25">
      <c r="A12">
        <v>1787767846198</v>
      </c>
      <c r="B12" t="s">
        <v>392</v>
      </c>
      <c r="C12" t="s">
        <v>401</v>
      </c>
      <c r="D12" t="s">
        <v>402</v>
      </c>
    </row>
    <row r="13" spans="1:4" x14ac:dyDescent="0.25">
      <c r="A13">
        <v>1787767846198</v>
      </c>
      <c r="B13" t="s">
        <v>392</v>
      </c>
      <c r="C13" t="s">
        <v>403</v>
      </c>
      <c r="D13" t="s">
        <v>404</v>
      </c>
    </row>
    <row r="14" spans="1:4" x14ac:dyDescent="0.25">
      <c r="A14">
        <v>1787769820845</v>
      </c>
      <c r="B14" t="s">
        <v>688</v>
      </c>
      <c r="C14" t="s">
        <v>395</v>
      </c>
      <c r="D14" t="s">
        <v>689</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6F01-6470-46DB-BA0F-79AB0FB4D03B}">
  <dimension ref="A1:D1"/>
  <sheetViews>
    <sheetView workbookViewId="0"/>
  </sheetViews>
  <sheetFormatPr defaultRowHeight="15.75" x14ac:dyDescent="0.25"/>
  <sheetData>
    <row r="1" spans="1:4" x14ac:dyDescent="0.25">
      <c r="A1">
        <v>1787767846085</v>
      </c>
      <c r="B1" t="s">
        <v>390</v>
      </c>
      <c r="C1" t="s">
        <v>391</v>
      </c>
      <c r="D1">
        <v>0</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15F5-3DE8-4417-B084-F77A9728C208}">
  <dimension ref="A1:D129"/>
  <sheetViews>
    <sheetView workbookViewId="0"/>
  </sheetViews>
  <sheetFormatPr defaultRowHeight="15.75" x14ac:dyDescent="0.25"/>
  <sheetData>
    <row r="1" spans="1:4" x14ac:dyDescent="0.25">
      <c r="A1">
        <v>1787767846165</v>
      </c>
      <c r="B1" t="s">
        <v>390</v>
      </c>
      <c r="C1" t="s">
        <v>391</v>
      </c>
      <c r="D1">
        <v>128</v>
      </c>
    </row>
    <row r="2" spans="1:4" x14ac:dyDescent="0.25">
      <c r="A2">
        <v>1787767890635</v>
      </c>
      <c r="B2" t="s">
        <v>392</v>
      </c>
      <c r="C2" t="s">
        <v>407</v>
      </c>
      <c r="D2" t="s">
        <v>408</v>
      </c>
    </row>
    <row r="3" spans="1:4" x14ac:dyDescent="0.25">
      <c r="A3">
        <v>1787767913398</v>
      </c>
      <c r="B3" t="s">
        <v>409</v>
      </c>
      <c r="C3" t="s">
        <v>407</v>
      </c>
      <c r="D3" t="s">
        <v>408</v>
      </c>
    </row>
    <row r="4" spans="1:4" x14ac:dyDescent="0.25">
      <c r="A4" s="331" t="s">
        <v>494</v>
      </c>
      <c r="B4" t="s">
        <v>392</v>
      </c>
      <c r="C4" t="s">
        <v>495</v>
      </c>
      <c r="D4" t="s">
        <v>496</v>
      </c>
    </row>
    <row r="5" spans="1:4" x14ac:dyDescent="0.25">
      <c r="A5" s="331" t="s">
        <v>494</v>
      </c>
      <c r="B5" t="s">
        <v>392</v>
      </c>
      <c r="C5" t="s">
        <v>497</v>
      </c>
      <c r="D5" t="s">
        <v>498</v>
      </c>
    </row>
    <row r="6" spans="1:4" x14ac:dyDescent="0.25">
      <c r="A6" s="331" t="s">
        <v>494</v>
      </c>
      <c r="B6" t="s">
        <v>392</v>
      </c>
      <c r="C6" t="s">
        <v>499</v>
      </c>
      <c r="D6" t="s">
        <v>500</v>
      </c>
    </row>
    <row r="7" spans="1:4" x14ac:dyDescent="0.25">
      <c r="A7" s="331" t="s">
        <v>494</v>
      </c>
      <c r="B7" t="s">
        <v>392</v>
      </c>
      <c r="C7" t="s">
        <v>501</v>
      </c>
      <c r="D7" t="s">
        <v>502</v>
      </c>
    </row>
    <row r="8" spans="1:4" x14ac:dyDescent="0.25">
      <c r="A8" s="331" t="s">
        <v>494</v>
      </c>
      <c r="B8" t="s">
        <v>392</v>
      </c>
      <c r="C8" t="s">
        <v>503</v>
      </c>
      <c r="D8" t="s">
        <v>504</v>
      </c>
    </row>
    <row r="9" spans="1:4" x14ac:dyDescent="0.25">
      <c r="A9" s="331" t="s">
        <v>494</v>
      </c>
      <c r="B9" t="s">
        <v>392</v>
      </c>
      <c r="C9" t="s">
        <v>505</v>
      </c>
      <c r="D9" t="s">
        <v>506</v>
      </c>
    </row>
    <row r="10" spans="1:4" x14ac:dyDescent="0.25">
      <c r="A10" s="331" t="s">
        <v>494</v>
      </c>
      <c r="B10" t="s">
        <v>392</v>
      </c>
      <c r="C10" t="s">
        <v>507</v>
      </c>
      <c r="D10" t="s">
        <v>508</v>
      </c>
    </row>
    <row r="11" spans="1:4" x14ac:dyDescent="0.25">
      <c r="A11" s="331" t="s">
        <v>494</v>
      </c>
      <c r="B11" t="s">
        <v>392</v>
      </c>
      <c r="C11" t="s">
        <v>509</v>
      </c>
      <c r="D11" t="s">
        <v>510</v>
      </c>
    </row>
    <row r="12" spans="1:4" x14ac:dyDescent="0.25">
      <c r="A12" s="331" t="s">
        <v>494</v>
      </c>
      <c r="B12" t="s">
        <v>392</v>
      </c>
      <c r="C12" t="s">
        <v>511</v>
      </c>
      <c r="D12" t="s">
        <v>512</v>
      </c>
    </row>
    <row r="13" spans="1:4" x14ac:dyDescent="0.25">
      <c r="A13" s="331" t="s">
        <v>494</v>
      </c>
      <c r="B13" t="s">
        <v>392</v>
      </c>
      <c r="C13" t="s">
        <v>513</v>
      </c>
      <c r="D13" t="s">
        <v>514</v>
      </c>
    </row>
    <row r="14" spans="1:4" x14ac:dyDescent="0.25">
      <c r="A14" s="331" t="s">
        <v>494</v>
      </c>
      <c r="B14" t="s">
        <v>392</v>
      </c>
      <c r="C14" t="s">
        <v>515</v>
      </c>
      <c r="D14" t="s">
        <v>516</v>
      </c>
    </row>
    <row r="15" spans="1:4" x14ac:dyDescent="0.25">
      <c r="A15" s="331" t="s">
        <v>494</v>
      </c>
      <c r="B15" t="s">
        <v>392</v>
      </c>
      <c r="C15" t="s">
        <v>517</v>
      </c>
      <c r="D15" t="s">
        <v>518</v>
      </c>
    </row>
    <row r="16" spans="1:4" x14ac:dyDescent="0.25">
      <c r="A16" s="331" t="s">
        <v>494</v>
      </c>
      <c r="B16" t="s">
        <v>392</v>
      </c>
      <c r="C16" t="s">
        <v>519</v>
      </c>
      <c r="D16" t="s">
        <v>520</v>
      </c>
    </row>
    <row r="17" spans="1:4" x14ac:dyDescent="0.25">
      <c r="A17" s="331" t="s">
        <v>494</v>
      </c>
      <c r="B17" t="s">
        <v>392</v>
      </c>
      <c r="C17" t="s">
        <v>521</v>
      </c>
      <c r="D17" t="s">
        <v>522</v>
      </c>
    </row>
    <row r="18" spans="1:4" x14ac:dyDescent="0.25">
      <c r="A18" s="331" t="s">
        <v>494</v>
      </c>
      <c r="B18" t="s">
        <v>392</v>
      </c>
      <c r="C18" t="s">
        <v>523</v>
      </c>
      <c r="D18" t="s">
        <v>524</v>
      </c>
    </row>
    <row r="19" spans="1:4" x14ac:dyDescent="0.25">
      <c r="A19" s="331" t="s">
        <v>494</v>
      </c>
      <c r="B19" t="s">
        <v>392</v>
      </c>
      <c r="C19" t="s">
        <v>525</v>
      </c>
      <c r="D19" t="s">
        <v>526</v>
      </c>
    </row>
    <row r="20" spans="1:4" x14ac:dyDescent="0.25">
      <c r="A20" s="331" t="s">
        <v>494</v>
      </c>
      <c r="B20" t="s">
        <v>392</v>
      </c>
      <c r="C20" t="s">
        <v>527</v>
      </c>
      <c r="D20" t="s">
        <v>528</v>
      </c>
    </row>
    <row r="21" spans="1:4" x14ac:dyDescent="0.25">
      <c r="A21" s="331" t="s">
        <v>494</v>
      </c>
      <c r="B21" t="s">
        <v>392</v>
      </c>
      <c r="C21" t="s">
        <v>529</v>
      </c>
      <c r="D21" t="s">
        <v>530</v>
      </c>
    </row>
    <row r="22" spans="1:4" x14ac:dyDescent="0.25">
      <c r="A22" s="331" t="s">
        <v>494</v>
      </c>
      <c r="B22" t="s">
        <v>392</v>
      </c>
      <c r="C22" t="s">
        <v>531</v>
      </c>
      <c r="D22" t="s">
        <v>532</v>
      </c>
    </row>
    <row r="23" spans="1:4" x14ac:dyDescent="0.25">
      <c r="A23" s="331" t="s">
        <v>494</v>
      </c>
      <c r="B23" t="s">
        <v>392</v>
      </c>
      <c r="C23" t="s">
        <v>533</v>
      </c>
      <c r="D23" t="s">
        <v>534</v>
      </c>
    </row>
    <row r="24" spans="1:4" x14ac:dyDescent="0.25">
      <c r="A24" s="331" t="s">
        <v>494</v>
      </c>
      <c r="B24" t="s">
        <v>392</v>
      </c>
      <c r="C24" t="s">
        <v>535</v>
      </c>
      <c r="D24" t="s">
        <v>536</v>
      </c>
    </row>
    <row r="25" spans="1:4" x14ac:dyDescent="0.25">
      <c r="A25" s="331" t="s">
        <v>494</v>
      </c>
      <c r="B25" t="s">
        <v>392</v>
      </c>
      <c r="C25" t="s">
        <v>537</v>
      </c>
      <c r="D25" t="s">
        <v>538</v>
      </c>
    </row>
    <row r="26" spans="1:4" x14ac:dyDescent="0.25">
      <c r="A26" s="331" t="s">
        <v>494</v>
      </c>
      <c r="B26" t="s">
        <v>392</v>
      </c>
      <c r="C26" t="s">
        <v>539</v>
      </c>
      <c r="D26" t="s">
        <v>540</v>
      </c>
    </row>
    <row r="27" spans="1:4" x14ac:dyDescent="0.25">
      <c r="A27" s="331" t="s">
        <v>494</v>
      </c>
      <c r="B27" t="s">
        <v>392</v>
      </c>
      <c r="C27" t="s">
        <v>541</v>
      </c>
      <c r="D27" t="s">
        <v>542</v>
      </c>
    </row>
    <row r="28" spans="1:4" x14ac:dyDescent="0.25">
      <c r="A28" s="331" t="s">
        <v>494</v>
      </c>
      <c r="B28" t="s">
        <v>392</v>
      </c>
      <c r="C28" t="s">
        <v>543</v>
      </c>
      <c r="D28" t="s">
        <v>544</v>
      </c>
    </row>
    <row r="29" spans="1:4" x14ac:dyDescent="0.25">
      <c r="A29" s="331" t="s">
        <v>494</v>
      </c>
      <c r="B29" t="s">
        <v>392</v>
      </c>
      <c r="C29" t="s">
        <v>545</v>
      </c>
      <c r="D29" t="s">
        <v>546</v>
      </c>
    </row>
    <row r="30" spans="1:4" x14ac:dyDescent="0.25">
      <c r="A30" s="331" t="s">
        <v>494</v>
      </c>
      <c r="B30" t="s">
        <v>392</v>
      </c>
      <c r="C30" t="s">
        <v>547</v>
      </c>
      <c r="D30" t="s">
        <v>548</v>
      </c>
    </row>
    <row r="31" spans="1:4" x14ac:dyDescent="0.25">
      <c r="A31" s="331" t="s">
        <v>494</v>
      </c>
      <c r="B31" t="s">
        <v>392</v>
      </c>
      <c r="C31" t="s">
        <v>549</v>
      </c>
      <c r="D31" t="s">
        <v>550</v>
      </c>
    </row>
    <row r="32" spans="1:4" x14ac:dyDescent="0.25">
      <c r="A32" s="331" t="s">
        <v>494</v>
      </c>
      <c r="B32" t="s">
        <v>392</v>
      </c>
      <c r="C32" t="s">
        <v>551</v>
      </c>
      <c r="D32" t="s">
        <v>552</v>
      </c>
    </row>
    <row r="33" spans="1:4" x14ac:dyDescent="0.25">
      <c r="A33" s="331" t="s">
        <v>494</v>
      </c>
      <c r="B33" t="s">
        <v>392</v>
      </c>
      <c r="C33" t="s">
        <v>553</v>
      </c>
      <c r="D33" t="s">
        <v>554</v>
      </c>
    </row>
    <row r="34" spans="1:4" x14ac:dyDescent="0.25">
      <c r="A34" s="331" t="s">
        <v>494</v>
      </c>
      <c r="B34" t="s">
        <v>392</v>
      </c>
      <c r="C34" t="s">
        <v>555</v>
      </c>
      <c r="D34" t="s">
        <v>556</v>
      </c>
    </row>
    <row r="35" spans="1:4" x14ac:dyDescent="0.25">
      <c r="A35" s="331" t="s">
        <v>494</v>
      </c>
      <c r="B35" t="s">
        <v>392</v>
      </c>
      <c r="C35" t="s">
        <v>557</v>
      </c>
      <c r="D35" t="s">
        <v>558</v>
      </c>
    </row>
    <row r="36" spans="1:4" x14ac:dyDescent="0.25">
      <c r="A36" s="331" t="s">
        <v>494</v>
      </c>
      <c r="B36" t="s">
        <v>392</v>
      </c>
      <c r="C36" t="s">
        <v>559</v>
      </c>
      <c r="D36" t="s">
        <v>560</v>
      </c>
    </row>
    <row r="37" spans="1:4" x14ac:dyDescent="0.25">
      <c r="A37" s="331" t="s">
        <v>494</v>
      </c>
      <c r="B37" t="s">
        <v>392</v>
      </c>
      <c r="C37" t="s">
        <v>561</v>
      </c>
      <c r="D37" t="s">
        <v>562</v>
      </c>
    </row>
    <row r="38" spans="1:4" x14ac:dyDescent="0.25">
      <c r="A38" s="331" t="s">
        <v>494</v>
      </c>
      <c r="B38" t="s">
        <v>392</v>
      </c>
      <c r="C38" t="s">
        <v>563</v>
      </c>
      <c r="D38" t="s">
        <v>564</v>
      </c>
    </row>
    <row r="39" spans="1:4" x14ac:dyDescent="0.25">
      <c r="A39" s="331" t="s">
        <v>494</v>
      </c>
      <c r="B39" t="s">
        <v>392</v>
      </c>
      <c r="C39" t="s">
        <v>565</v>
      </c>
      <c r="D39" t="s">
        <v>566</v>
      </c>
    </row>
    <row r="40" spans="1:4" x14ac:dyDescent="0.25">
      <c r="A40" s="331" t="s">
        <v>494</v>
      </c>
      <c r="B40" t="s">
        <v>392</v>
      </c>
      <c r="C40" t="s">
        <v>567</v>
      </c>
      <c r="D40" t="s">
        <v>568</v>
      </c>
    </row>
    <row r="41" spans="1:4" x14ac:dyDescent="0.25">
      <c r="A41" s="331" t="s">
        <v>494</v>
      </c>
      <c r="B41" t="s">
        <v>392</v>
      </c>
      <c r="C41" t="s">
        <v>569</v>
      </c>
      <c r="D41" t="s">
        <v>570</v>
      </c>
    </row>
    <row r="42" spans="1:4" x14ac:dyDescent="0.25">
      <c r="A42" s="331" t="s">
        <v>494</v>
      </c>
      <c r="B42" t="s">
        <v>392</v>
      </c>
      <c r="C42" t="s">
        <v>571</v>
      </c>
      <c r="D42" t="s">
        <v>572</v>
      </c>
    </row>
    <row r="43" spans="1:4" x14ac:dyDescent="0.25">
      <c r="A43" s="331" t="s">
        <v>494</v>
      </c>
      <c r="B43" t="s">
        <v>392</v>
      </c>
      <c r="C43" t="s">
        <v>573</v>
      </c>
      <c r="D43" t="s">
        <v>574</v>
      </c>
    </row>
    <row r="44" spans="1:4" x14ac:dyDescent="0.25">
      <c r="A44" s="331" t="s">
        <v>494</v>
      </c>
      <c r="B44" t="s">
        <v>392</v>
      </c>
      <c r="C44" t="s">
        <v>575</v>
      </c>
      <c r="D44" t="s">
        <v>576</v>
      </c>
    </row>
    <row r="45" spans="1:4" x14ac:dyDescent="0.25">
      <c r="A45" s="331" t="s">
        <v>494</v>
      </c>
      <c r="B45" t="s">
        <v>392</v>
      </c>
      <c r="C45" t="s">
        <v>577</v>
      </c>
      <c r="D45" t="s">
        <v>578</v>
      </c>
    </row>
    <row r="46" spans="1:4" x14ac:dyDescent="0.25">
      <c r="A46" s="331" t="s">
        <v>494</v>
      </c>
      <c r="B46" t="s">
        <v>392</v>
      </c>
      <c r="C46" t="s">
        <v>579</v>
      </c>
      <c r="D46" t="s">
        <v>580</v>
      </c>
    </row>
    <row r="47" spans="1:4" x14ac:dyDescent="0.25">
      <c r="A47" s="331" t="s">
        <v>494</v>
      </c>
      <c r="B47" t="s">
        <v>392</v>
      </c>
      <c r="C47" t="s">
        <v>581</v>
      </c>
      <c r="D47" t="s">
        <v>582</v>
      </c>
    </row>
    <row r="48" spans="1:4" x14ac:dyDescent="0.25">
      <c r="A48" s="331" t="s">
        <v>494</v>
      </c>
      <c r="B48" t="s">
        <v>392</v>
      </c>
      <c r="C48" t="s">
        <v>583</v>
      </c>
      <c r="D48" t="s">
        <v>584</v>
      </c>
    </row>
    <row r="49" spans="1:4" x14ac:dyDescent="0.25">
      <c r="A49" s="331" t="s">
        <v>494</v>
      </c>
      <c r="B49" t="s">
        <v>392</v>
      </c>
      <c r="C49" t="s">
        <v>585</v>
      </c>
      <c r="D49" t="s">
        <v>586</v>
      </c>
    </row>
    <row r="50" spans="1:4" x14ac:dyDescent="0.25">
      <c r="A50" s="331" t="s">
        <v>494</v>
      </c>
      <c r="B50" t="s">
        <v>392</v>
      </c>
      <c r="C50" t="s">
        <v>587</v>
      </c>
      <c r="D50" t="s">
        <v>588</v>
      </c>
    </row>
    <row r="51" spans="1:4" x14ac:dyDescent="0.25">
      <c r="A51" s="331" t="s">
        <v>494</v>
      </c>
      <c r="B51" t="s">
        <v>392</v>
      </c>
      <c r="C51" t="s">
        <v>589</v>
      </c>
      <c r="D51" t="s">
        <v>590</v>
      </c>
    </row>
    <row r="52" spans="1:4" x14ac:dyDescent="0.25">
      <c r="A52" s="331" t="s">
        <v>494</v>
      </c>
      <c r="B52" t="s">
        <v>392</v>
      </c>
      <c r="C52" t="s">
        <v>591</v>
      </c>
      <c r="D52" t="s">
        <v>592</v>
      </c>
    </row>
    <row r="53" spans="1:4" x14ac:dyDescent="0.25">
      <c r="A53" s="331" t="s">
        <v>494</v>
      </c>
      <c r="B53" t="s">
        <v>392</v>
      </c>
      <c r="C53" t="s">
        <v>593</v>
      </c>
      <c r="D53" t="s">
        <v>594</v>
      </c>
    </row>
    <row r="54" spans="1:4" x14ac:dyDescent="0.25">
      <c r="A54" s="331" t="s">
        <v>494</v>
      </c>
      <c r="B54" t="s">
        <v>392</v>
      </c>
      <c r="C54" t="s">
        <v>595</v>
      </c>
      <c r="D54" t="s">
        <v>596</v>
      </c>
    </row>
    <row r="55" spans="1:4" x14ac:dyDescent="0.25">
      <c r="A55" s="331" t="s">
        <v>494</v>
      </c>
      <c r="B55" t="s">
        <v>392</v>
      </c>
      <c r="C55" t="s">
        <v>597</v>
      </c>
      <c r="D55" t="s">
        <v>598</v>
      </c>
    </row>
    <row r="56" spans="1:4" x14ac:dyDescent="0.25">
      <c r="A56" s="331" t="s">
        <v>494</v>
      </c>
      <c r="B56" t="s">
        <v>392</v>
      </c>
      <c r="C56" t="s">
        <v>599</v>
      </c>
      <c r="D56" t="s">
        <v>600</v>
      </c>
    </row>
    <row r="57" spans="1:4" x14ac:dyDescent="0.25">
      <c r="A57" s="331" t="s">
        <v>494</v>
      </c>
      <c r="B57" t="s">
        <v>392</v>
      </c>
      <c r="C57" t="s">
        <v>601</v>
      </c>
      <c r="D57" t="s">
        <v>602</v>
      </c>
    </row>
    <row r="58" spans="1:4" x14ac:dyDescent="0.25">
      <c r="A58" s="331" t="s">
        <v>494</v>
      </c>
      <c r="B58" t="s">
        <v>392</v>
      </c>
      <c r="C58" t="s">
        <v>603</v>
      </c>
      <c r="D58" t="s">
        <v>604</v>
      </c>
    </row>
    <row r="59" spans="1:4" x14ac:dyDescent="0.25">
      <c r="A59" s="331" t="s">
        <v>494</v>
      </c>
      <c r="B59" t="s">
        <v>392</v>
      </c>
      <c r="C59" t="s">
        <v>605</v>
      </c>
      <c r="D59" t="s">
        <v>606</v>
      </c>
    </row>
    <row r="60" spans="1:4" x14ac:dyDescent="0.25">
      <c r="A60" s="331" t="s">
        <v>494</v>
      </c>
      <c r="B60" t="s">
        <v>392</v>
      </c>
      <c r="C60" t="s">
        <v>607</v>
      </c>
      <c r="D60" t="s">
        <v>608</v>
      </c>
    </row>
    <row r="61" spans="1:4" x14ac:dyDescent="0.25">
      <c r="A61" s="331" t="s">
        <v>611</v>
      </c>
      <c r="B61" t="s">
        <v>392</v>
      </c>
      <c r="C61" t="s">
        <v>612</v>
      </c>
      <c r="D61" t="s">
        <v>613</v>
      </c>
    </row>
    <row r="62" spans="1:4" x14ac:dyDescent="0.25">
      <c r="A62" s="331" t="s">
        <v>611</v>
      </c>
      <c r="B62" t="s">
        <v>392</v>
      </c>
      <c r="C62" t="s">
        <v>614</v>
      </c>
      <c r="D62" t="s">
        <v>615</v>
      </c>
    </row>
    <row r="63" spans="1:4" x14ac:dyDescent="0.25">
      <c r="A63" s="331" t="s">
        <v>611</v>
      </c>
      <c r="B63" t="s">
        <v>392</v>
      </c>
      <c r="C63" t="s">
        <v>616</v>
      </c>
      <c r="D63" t="s">
        <v>617</v>
      </c>
    </row>
    <row r="64" spans="1:4" x14ac:dyDescent="0.25">
      <c r="A64" s="331" t="s">
        <v>611</v>
      </c>
      <c r="B64" t="s">
        <v>392</v>
      </c>
      <c r="C64" t="s">
        <v>618</v>
      </c>
      <c r="D64" t="s">
        <v>619</v>
      </c>
    </row>
    <row r="65" spans="1:4" x14ac:dyDescent="0.25">
      <c r="A65" s="331" t="s">
        <v>611</v>
      </c>
      <c r="B65" t="s">
        <v>392</v>
      </c>
      <c r="C65" t="s">
        <v>620</v>
      </c>
      <c r="D65" t="s">
        <v>621</v>
      </c>
    </row>
    <row r="66" spans="1:4" x14ac:dyDescent="0.25">
      <c r="A66" s="331" t="s">
        <v>611</v>
      </c>
      <c r="B66" t="s">
        <v>392</v>
      </c>
      <c r="C66" t="s">
        <v>622</v>
      </c>
      <c r="D66" t="s">
        <v>623</v>
      </c>
    </row>
    <row r="67" spans="1:4" x14ac:dyDescent="0.25">
      <c r="A67">
        <v>1787769780095</v>
      </c>
      <c r="B67" t="s">
        <v>409</v>
      </c>
      <c r="C67" t="s">
        <v>535</v>
      </c>
      <c r="D67" t="s">
        <v>625</v>
      </c>
    </row>
    <row r="68" spans="1:4" x14ac:dyDescent="0.25">
      <c r="A68">
        <v>1787769780095</v>
      </c>
      <c r="B68" t="s">
        <v>409</v>
      </c>
      <c r="C68" t="s">
        <v>565</v>
      </c>
      <c r="D68" t="s">
        <v>626</v>
      </c>
    </row>
    <row r="69" spans="1:4" x14ac:dyDescent="0.25">
      <c r="A69">
        <v>1787769780095</v>
      </c>
      <c r="B69" t="s">
        <v>409</v>
      </c>
      <c r="C69" t="s">
        <v>601</v>
      </c>
      <c r="D69" t="s">
        <v>627</v>
      </c>
    </row>
    <row r="70" spans="1:4" x14ac:dyDescent="0.25">
      <c r="A70">
        <v>1787769780095</v>
      </c>
      <c r="B70" t="s">
        <v>409</v>
      </c>
      <c r="C70" t="s">
        <v>589</v>
      </c>
      <c r="D70" t="s">
        <v>628</v>
      </c>
    </row>
    <row r="71" spans="1:4" x14ac:dyDescent="0.25">
      <c r="A71">
        <v>1787769780095</v>
      </c>
      <c r="B71" t="s">
        <v>409</v>
      </c>
      <c r="C71" t="s">
        <v>569</v>
      </c>
      <c r="D71" t="s">
        <v>629</v>
      </c>
    </row>
    <row r="72" spans="1:4" x14ac:dyDescent="0.25">
      <c r="A72">
        <v>1787769780095</v>
      </c>
      <c r="B72" t="s">
        <v>409</v>
      </c>
      <c r="C72" t="s">
        <v>503</v>
      </c>
      <c r="D72" t="s">
        <v>630</v>
      </c>
    </row>
    <row r="73" spans="1:4" x14ac:dyDescent="0.25">
      <c r="A73">
        <v>1787769780095</v>
      </c>
      <c r="B73" t="s">
        <v>409</v>
      </c>
      <c r="C73" t="s">
        <v>509</v>
      </c>
      <c r="D73" t="s">
        <v>631</v>
      </c>
    </row>
    <row r="74" spans="1:4" x14ac:dyDescent="0.25">
      <c r="A74">
        <v>1787769780095</v>
      </c>
      <c r="B74" t="s">
        <v>409</v>
      </c>
      <c r="C74" t="s">
        <v>537</v>
      </c>
      <c r="D74" t="s">
        <v>632</v>
      </c>
    </row>
    <row r="75" spans="1:4" x14ac:dyDescent="0.25">
      <c r="A75">
        <v>1787769780095</v>
      </c>
      <c r="B75" t="s">
        <v>409</v>
      </c>
      <c r="C75" t="s">
        <v>567</v>
      </c>
      <c r="D75" t="s">
        <v>633</v>
      </c>
    </row>
    <row r="76" spans="1:4" x14ac:dyDescent="0.25">
      <c r="A76">
        <v>1787769780095</v>
      </c>
      <c r="B76" t="s">
        <v>409</v>
      </c>
      <c r="C76" t="s">
        <v>505</v>
      </c>
      <c r="D76" t="s">
        <v>634</v>
      </c>
    </row>
    <row r="77" spans="1:4" x14ac:dyDescent="0.25">
      <c r="A77">
        <v>1787769780095</v>
      </c>
      <c r="B77" t="s">
        <v>409</v>
      </c>
      <c r="C77" t="s">
        <v>559</v>
      </c>
      <c r="D77" t="s">
        <v>635</v>
      </c>
    </row>
    <row r="78" spans="1:4" x14ac:dyDescent="0.25">
      <c r="A78">
        <v>1787769780095</v>
      </c>
      <c r="B78" t="s">
        <v>409</v>
      </c>
      <c r="C78" t="s">
        <v>521</v>
      </c>
      <c r="D78" t="s">
        <v>636</v>
      </c>
    </row>
    <row r="79" spans="1:4" x14ac:dyDescent="0.25">
      <c r="A79">
        <v>1787769780095</v>
      </c>
      <c r="B79" t="s">
        <v>409</v>
      </c>
      <c r="C79" t="s">
        <v>605</v>
      </c>
      <c r="D79" t="s">
        <v>637</v>
      </c>
    </row>
    <row r="80" spans="1:4" x14ac:dyDescent="0.25">
      <c r="A80">
        <v>1787769780095</v>
      </c>
      <c r="B80" t="s">
        <v>409</v>
      </c>
      <c r="C80" t="s">
        <v>591</v>
      </c>
      <c r="D80" t="s">
        <v>638</v>
      </c>
    </row>
    <row r="81" spans="1:4" x14ac:dyDescent="0.25">
      <c r="A81">
        <v>1787769780095</v>
      </c>
      <c r="B81" t="s">
        <v>409</v>
      </c>
      <c r="C81" t="s">
        <v>571</v>
      </c>
      <c r="D81" t="s">
        <v>639</v>
      </c>
    </row>
    <row r="82" spans="1:4" x14ac:dyDescent="0.25">
      <c r="A82">
        <v>1787769780095</v>
      </c>
      <c r="B82" t="s">
        <v>409</v>
      </c>
      <c r="C82" t="s">
        <v>507</v>
      </c>
      <c r="D82" t="s">
        <v>640</v>
      </c>
    </row>
    <row r="83" spans="1:4" x14ac:dyDescent="0.25">
      <c r="A83">
        <v>1787769780095</v>
      </c>
      <c r="B83" t="s">
        <v>409</v>
      </c>
      <c r="C83" t="s">
        <v>618</v>
      </c>
      <c r="D83" t="s">
        <v>641</v>
      </c>
    </row>
    <row r="84" spans="1:4" x14ac:dyDescent="0.25">
      <c r="A84">
        <v>1787769780095</v>
      </c>
      <c r="B84" t="s">
        <v>409</v>
      </c>
      <c r="C84" t="s">
        <v>587</v>
      </c>
      <c r="D84" t="s">
        <v>642</v>
      </c>
    </row>
    <row r="85" spans="1:4" x14ac:dyDescent="0.25">
      <c r="A85">
        <v>1787769780095</v>
      </c>
      <c r="B85" t="s">
        <v>409</v>
      </c>
      <c r="C85" t="s">
        <v>517</v>
      </c>
      <c r="D85" t="s">
        <v>643</v>
      </c>
    </row>
    <row r="86" spans="1:4" x14ac:dyDescent="0.25">
      <c r="A86">
        <v>1787769780095</v>
      </c>
      <c r="B86" t="s">
        <v>409</v>
      </c>
      <c r="C86" t="s">
        <v>581</v>
      </c>
      <c r="D86" t="s">
        <v>644</v>
      </c>
    </row>
    <row r="87" spans="1:4" x14ac:dyDescent="0.25">
      <c r="A87">
        <v>1787769780095</v>
      </c>
      <c r="B87" t="s">
        <v>409</v>
      </c>
      <c r="C87" t="s">
        <v>593</v>
      </c>
      <c r="D87" t="s">
        <v>645</v>
      </c>
    </row>
    <row r="88" spans="1:4" x14ac:dyDescent="0.25">
      <c r="A88">
        <v>1787769780095</v>
      </c>
      <c r="B88" t="s">
        <v>409</v>
      </c>
      <c r="C88" t="s">
        <v>549</v>
      </c>
      <c r="D88" t="s">
        <v>646</v>
      </c>
    </row>
    <row r="89" spans="1:4" x14ac:dyDescent="0.25">
      <c r="A89">
        <v>1787769780095</v>
      </c>
      <c r="B89" t="s">
        <v>409</v>
      </c>
      <c r="C89" t="s">
        <v>551</v>
      </c>
      <c r="D89" t="s">
        <v>647</v>
      </c>
    </row>
    <row r="90" spans="1:4" x14ac:dyDescent="0.25">
      <c r="A90">
        <v>1787769780095</v>
      </c>
      <c r="B90" t="s">
        <v>409</v>
      </c>
      <c r="C90" t="s">
        <v>531</v>
      </c>
      <c r="D90" t="s">
        <v>648</v>
      </c>
    </row>
    <row r="91" spans="1:4" x14ac:dyDescent="0.25">
      <c r="A91">
        <v>1787769780095</v>
      </c>
      <c r="B91" t="s">
        <v>409</v>
      </c>
      <c r="C91" t="s">
        <v>579</v>
      </c>
      <c r="D91" t="s">
        <v>649</v>
      </c>
    </row>
    <row r="92" spans="1:4" x14ac:dyDescent="0.25">
      <c r="A92">
        <v>1787769780095</v>
      </c>
      <c r="B92" t="s">
        <v>409</v>
      </c>
      <c r="C92" t="s">
        <v>539</v>
      </c>
      <c r="D92" t="s">
        <v>650</v>
      </c>
    </row>
    <row r="93" spans="1:4" x14ac:dyDescent="0.25">
      <c r="A93">
        <v>1787769780095</v>
      </c>
      <c r="B93" t="s">
        <v>409</v>
      </c>
      <c r="C93" t="s">
        <v>495</v>
      </c>
      <c r="D93" t="s">
        <v>651</v>
      </c>
    </row>
    <row r="94" spans="1:4" x14ac:dyDescent="0.25">
      <c r="A94">
        <v>1787769780095</v>
      </c>
      <c r="B94" t="s">
        <v>409</v>
      </c>
      <c r="C94" t="s">
        <v>603</v>
      </c>
      <c r="D94" t="s">
        <v>652</v>
      </c>
    </row>
    <row r="95" spans="1:4" x14ac:dyDescent="0.25">
      <c r="A95">
        <v>1787769780095</v>
      </c>
      <c r="B95" t="s">
        <v>409</v>
      </c>
      <c r="C95" t="s">
        <v>583</v>
      </c>
      <c r="D95" t="s">
        <v>653</v>
      </c>
    </row>
    <row r="96" spans="1:4" x14ac:dyDescent="0.25">
      <c r="A96">
        <v>1787769780095</v>
      </c>
      <c r="B96" t="s">
        <v>409</v>
      </c>
      <c r="C96" t="s">
        <v>612</v>
      </c>
      <c r="D96" t="s">
        <v>654</v>
      </c>
    </row>
    <row r="97" spans="1:4" x14ac:dyDescent="0.25">
      <c r="A97">
        <v>1787769780095</v>
      </c>
      <c r="B97" t="s">
        <v>409</v>
      </c>
      <c r="C97" t="s">
        <v>577</v>
      </c>
      <c r="D97" t="s">
        <v>655</v>
      </c>
    </row>
    <row r="98" spans="1:4" x14ac:dyDescent="0.25">
      <c r="A98">
        <v>1787769780095</v>
      </c>
      <c r="B98" t="s">
        <v>409</v>
      </c>
      <c r="C98" t="s">
        <v>543</v>
      </c>
      <c r="D98" t="s">
        <v>656</v>
      </c>
    </row>
    <row r="99" spans="1:4" x14ac:dyDescent="0.25">
      <c r="A99">
        <v>1787769780095</v>
      </c>
      <c r="B99" t="s">
        <v>409</v>
      </c>
      <c r="C99" t="s">
        <v>527</v>
      </c>
      <c r="D99" t="s">
        <v>657</v>
      </c>
    </row>
    <row r="100" spans="1:4" x14ac:dyDescent="0.25">
      <c r="A100">
        <v>1787769780095</v>
      </c>
      <c r="B100" t="s">
        <v>409</v>
      </c>
      <c r="C100" t="s">
        <v>545</v>
      </c>
      <c r="D100" t="s">
        <v>658</v>
      </c>
    </row>
    <row r="101" spans="1:4" x14ac:dyDescent="0.25">
      <c r="A101">
        <v>1787769780095</v>
      </c>
      <c r="B101" t="s">
        <v>409</v>
      </c>
      <c r="C101" t="s">
        <v>599</v>
      </c>
      <c r="D101" t="s">
        <v>659</v>
      </c>
    </row>
    <row r="102" spans="1:4" x14ac:dyDescent="0.25">
      <c r="A102">
        <v>1787769780095</v>
      </c>
      <c r="B102" t="s">
        <v>409</v>
      </c>
      <c r="C102" t="s">
        <v>513</v>
      </c>
      <c r="D102" t="s">
        <v>660</v>
      </c>
    </row>
    <row r="103" spans="1:4" x14ac:dyDescent="0.25">
      <c r="A103">
        <v>1787769780095</v>
      </c>
      <c r="B103" t="s">
        <v>409</v>
      </c>
      <c r="C103" t="s">
        <v>575</v>
      </c>
      <c r="D103" t="s">
        <v>661</v>
      </c>
    </row>
    <row r="104" spans="1:4" x14ac:dyDescent="0.25">
      <c r="A104">
        <v>1787769780095</v>
      </c>
      <c r="B104" t="s">
        <v>409</v>
      </c>
      <c r="C104" t="s">
        <v>573</v>
      </c>
      <c r="D104" t="s">
        <v>662</v>
      </c>
    </row>
    <row r="105" spans="1:4" x14ac:dyDescent="0.25">
      <c r="A105">
        <v>1787769780095</v>
      </c>
      <c r="B105" t="s">
        <v>409</v>
      </c>
      <c r="C105" t="s">
        <v>529</v>
      </c>
      <c r="D105" t="s">
        <v>663</v>
      </c>
    </row>
    <row r="106" spans="1:4" x14ac:dyDescent="0.25">
      <c r="A106">
        <v>1787769780095</v>
      </c>
      <c r="B106" t="s">
        <v>409</v>
      </c>
      <c r="C106" t="s">
        <v>614</v>
      </c>
      <c r="D106" t="s">
        <v>664</v>
      </c>
    </row>
    <row r="107" spans="1:4" x14ac:dyDescent="0.25">
      <c r="A107">
        <v>1787769780095</v>
      </c>
      <c r="B107" t="s">
        <v>409</v>
      </c>
      <c r="C107" t="s">
        <v>499</v>
      </c>
      <c r="D107" t="s">
        <v>665</v>
      </c>
    </row>
    <row r="108" spans="1:4" x14ac:dyDescent="0.25">
      <c r="A108">
        <v>1787769780095</v>
      </c>
      <c r="B108" t="s">
        <v>409</v>
      </c>
      <c r="C108" t="s">
        <v>525</v>
      </c>
      <c r="D108" t="s">
        <v>666</v>
      </c>
    </row>
    <row r="109" spans="1:4" x14ac:dyDescent="0.25">
      <c r="A109">
        <v>1787769780095</v>
      </c>
      <c r="B109" t="s">
        <v>409</v>
      </c>
      <c r="C109" t="s">
        <v>561</v>
      </c>
      <c r="D109" t="s">
        <v>667</v>
      </c>
    </row>
    <row r="110" spans="1:4" x14ac:dyDescent="0.25">
      <c r="A110">
        <v>1787769780095</v>
      </c>
      <c r="B110" t="s">
        <v>409</v>
      </c>
      <c r="C110" t="s">
        <v>523</v>
      </c>
      <c r="D110" t="s">
        <v>668</v>
      </c>
    </row>
    <row r="111" spans="1:4" x14ac:dyDescent="0.25">
      <c r="A111">
        <v>1787769780095</v>
      </c>
      <c r="B111" t="s">
        <v>409</v>
      </c>
      <c r="C111" t="s">
        <v>563</v>
      </c>
      <c r="D111" t="s">
        <v>669</v>
      </c>
    </row>
    <row r="112" spans="1:4" x14ac:dyDescent="0.25">
      <c r="A112">
        <v>1787769780095</v>
      </c>
      <c r="B112" t="s">
        <v>409</v>
      </c>
      <c r="C112" t="s">
        <v>541</v>
      </c>
      <c r="D112" t="s">
        <v>670</v>
      </c>
    </row>
    <row r="113" spans="1:4" x14ac:dyDescent="0.25">
      <c r="A113">
        <v>1787769780095</v>
      </c>
      <c r="B113" t="s">
        <v>409</v>
      </c>
      <c r="C113" t="s">
        <v>553</v>
      </c>
      <c r="D113" t="s">
        <v>671</v>
      </c>
    </row>
    <row r="114" spans="1:4" x14ac:dyDescent="0.25">
      <c r="A114">
        <v>1787769780095</v>
      </c>
      <c r="B114" t="s">
        <v>409</v>
      </c>
      <c r="C114" t="s">
        <v>622</v>
      </c>
      <c r="D114" t="s">
        <v>672</v>
      </c>
    </row>
    <row r="115" spans="1:4" x14ac:dyDescent="0.25">
      <c r="A115">
        <v>1787769780095</v>
      </c>
      <c r="B115" t="s">
        <v>409</v>
      </c>
      <c r="C115" t="s">
        <v>616</v>
      </c>
      <c r="D115" t="s">
        <v>673</v>
      </c>
    </row>
    <row r="116" spans="1:4" x14ac:dyDescent="0.25">
      <c r="A116">
        <v>1787769780095</v>
      </c>
      <c r="B116" t="s">
        <v>409</v>
      </c>
      <c r="C116" t="s">
        <v>555</v>
      </c>
      <c r="D116" t="s">
        <v>674</v>
      </c>
    </row>
    <row r="117" spans="1:4" x14ac:dyDescent="0.25">
      <c r="A117">
        <v>1787769780095</v>
      </c>
      <c r="B117" t="s">
        <v>409</v>
      </c>
      <c r="C117" t="s">
        <v>515</v>
      </c>
      <c r="D117" t="s">
        <v>675</v>
      </c>
    </row>
    <row r="118" spans="1:4" x14ac:dyDescent="0.25">
      <c r="A118">
        <v>1787769780095</v>
      </c>
      <c r="B118" t="s">
        <v>409</v>
      </c>
      <c r="C118" t="s">
        <v>511</v>
      </c>
      <c r="D118" t="s">
        <v>676</v>
      </c>
    </row>
    <row r="119" spans="1:4" x14ac:dyDescent="0.25">
      <c r="A119">
        <v>1787769780095</v>
      </c>
      <c r="B119" t="s">
        <v>409</v>
      </c>
      <c r="C119" t="s">
        <v>533</v>
      </c>
      <c r="D119" t="s">
        <v>677</v>
      </c>
    </row>
    <row r="120" spans="1:4" x14ac:dyDescent="0.25">
      <c r="A120">
        <v>1787769780095</v>
      </c>
      <c r="B120" t="s">
        <v>409</v>
      </c>
      <c r="C120" t="s">
        <v>597</v>
      </c>
      <c r="D120" t="s">
        <v>678</v>
      </c>
    </row>
    <row r="121" spans="1:4" x14ac:dyDescent="0.25">
      <c r="A121">
        <v>1787769780095</v>
      </c>
      <c r="B121" t="s">
        <v>409</v>
      </c>
      <c r="C121" t="s">
        <v>501</v>
      </c>
      <c r="D121" t="s">
        <v>679</v>
      </c>
    </row>
    <row r="122" spans="1:4" x14ac:dyDescent="0.25">
      <c r="A122">
        <v>1787769780095</v>
      </c>
      <c r="B122" t="s">
        <v>409</v>
      </c>
      <c r="C122" t="s">
        <v>519</v>
      </c>
      <c r="D122" t="s">
        <v>680</v>
      </c>
    </row>
    <row r="123" spans="1:4" x14ac:dyDescent="0.25">
      <c r="A123">
        <v>1787769780095</v>
      </c>
      <c r="B123" t="s">
        <v>409</v>
      </c>
      <c r="C123" t="s">
        <v>620</v>
      </c>
      <c r="D123" t="s">
        <v>681</v>
      </c>
    </row>
    <row r="124" spans="1:4" x14ac:dyDescent="0.25">
      <c r="A124">
        <v>1787769780095</v>
      </c>
      <c r="B124" t="s">
        <v>409</v>
      </c>
      <c r="C124" t="s">
        <v>547</v>
      </c>
      <c r="D124" t="s">
        <v>682</v>
      </c>
    </row>
    <row r="125" spans="1:4" x14ac:dyDescent="0.25">
      <c r="A125">
        <v>1787769780095</v>
      </c>
      <c r="B125" t="s">
        <v>409</v>
      </c>
      <c r="C125" t="s">
        <v>595</v>
      </c>
      <c r="D125" t="s">
        <v>683</v>
      </c>
    </row>
    <row r="126" spans="1:4" x14ac:dyDescent="0.25">
      <c r="A126">
        <v>1787769780095</v>
      </c>
      <c r="B126" t="s">
        <v>409</v>
      </c>
      <c r="C126" t="s">
        <v>607</v>
      </c>
      <c r="D126" t="s">
        <v>684</v>
      </c>
    </row>
    <row r="127" spans="1:4" x14ac:dyDescent="0.25">
      <c r="A127">
        <v>1787769780095</v>
      </c>
      <c r="B127" t="s">
        <v>409</v>
      </c>
      <c r="C127" t="s">
        <v>585</v>
      </c>
      <c r="D127" t="s">
        <v>685</v>
      </c>
    </row>
    <row r="128" spans="1:4" x14ac:dyDescent="0.25">
      <c r="A128">
        <v>1787769780095</v>
      </c>
      <c r="B128" t="s">
        <v>409</v>
      </c>
      <c r="C128" t="s">
        <v>497</v>
      </c>
      <c r="D128" t="s">
        <v>686</v>
      </c>
    </row>
    <row r="129" spans="1:4" x14ac:dyDescent="0.25">
      <c r="A129">
        <v>1787769780095</v>
      </c>
      <c r="B129" t="s">
        <v>409</v>
      </c>
      <c r="C129" t="s">
        <v>557</v>
      </c>
      <c r="D129" t="s">
        <v>687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45AFBEFE8AC442AB985CF83D117936" ma:contentTypeVersion="15" ma:contentTypeDescription="Create a new document." ma:contentTypeScope="" ma:versionID="1def4ff70b189caaadb92999f8b880f0">
  <xsd:schema xmlns:xsd="http://www.w3.org/2001/XMLSchema" xmlns:xs="http://www.w3.org/2001/XMLSchema" xmlns:p="http://schemas.microsoft.com/office/2006/metadata/properties" xmlns:ns1="http://schemas.microsoft.com/sharepoint/v3" xmlns:ns3="c93f2af1-8809-44e3-9d31-6617431f6e50" xmlns:ns4="c24237a5-bdf5-420f-a2b1-cf3909c674e4" targetNamespace="http://schemas.microsoft.com/office/2006/metadata/properties" ma:root="true" ma:fieldsID="5b97bdca3b058d8ca946ae5ccf1bf777" ns1:_="" ns3:_="" ns4:_="">
    <xsd:import namespace="http://schemas.microsoft.com/sharepoint/v3"/>
    <xsd:import namespace="c93f2af1-8809-44e3-9d31-6617431f6e50"/>
    <xsd:import namespace="c24237a5-bdf5-420f-a2b1-cf3909c674e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1:_ip_UnifiedCompliancePolicyProperties" minOccurs="0"/>
                <xsd:element ref="ns1:_ip_UnifiedCompliancePolicyUIActio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3f2af1-8809-44e3-9d31-6617431f6e5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237a5-bdf5-420f-a2b1-cf3909c674e4"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5E86EE-E14B-4F08-89DB-4D277EC2D1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3f2af1-8809-44e3-9d31-6617431f6e50"/>
    <ds:schemaRef ds:uri="c24237a5-bdf5-420f-a2b1-cf3909c674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A57DDD-79E2-482E-90A3-A82DA3F7D196}">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c24237a5-bdf5-420f-a2b1-cf3909c674e4"/>
    <ds:schemaRef ds:uri="http://www.w3.org/XML/1998/namespace"/>
    <ds:schemaRef ds:uri="http://purl.org/dc/terms/"/>
    <ds:schemaRef ds:uri="c93f2af1-8809-44e3-9d31-6617431f6e50"/>
    <ds:schemaRef ds:uri="http://schemas.microsoft.com/sharepoint/v3"/>
    <ds:schemaRef ds:uri="http://purl.org/dc/dcmitype/"/>
  </ds:schemaRefs>
</ds:datastoreItem>
</file>

<file path=customXml/itemProps3.xml><?xml version="1.0" encoding="utf-8"?>
<ds:datastoreItem xmlns:ds="http://schemas.openxmlformats.org/officeDocument/2006/customXml" ds:itemID="{25ECCC5D-26CE-48F8-9116-D014410B25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106</vt:i4>
      </vt:variant>
      <vt:variant>
        <vt:lpstr>Named Ranges</vt:lpstr>
      </vt:variant>
      <vt:variant>
        <vt:i4>96</vt:i4>
      </vt:variant>
    </vt:vector>
  </HeadingPairs>
  <TitlesOfParts>
    <vt:vector size="202" baseType="lpstr">
      <vt:lpstr>Budget Laws</vt:lpstr>
      <vt:lpstr>Budget File Tips</vt:lpstr>
      <vt:lpstr>Tax Cap Instructions</vt:lpstr>
      <vt:lpstr>Budget Cover</vt:lpstr>
      <vt:lpstr>TOC</vt:lpstr>
      <vt:lpstr>Summary</vt:lpstr>
      <vt:lpstr>HB1776 Cap Calc - Entity Wide</vt:lpstr>
      <vt:lpstr>Cap Calc - Non-Entity Wide 1</vt:lpstr>
      <vt:lpstr>Cap Calc - Non-Entity Wide 2</vt:lpstr>
      <vt:lpstr>Budget Charts</vt:lpstr>
      <vt:lpstr>G 1</vt:lpstr>
      <vt:lpstr>GWKS 1</vt:lpstr>
      <vt:lpstr>GWKS 2</vt:lpstr>
      <vt:lpstr>GWKS 3</vt:lpstr>
      <vt:lpstr>GWKS 4</vt:lpstr>
      <vt:lpstr>GWKS 5</vt:lpstr>
      <vt:lpstr>SR 1</vt:lpstr>
      <vt:lpstr>SR 1 WKS</vt:lpstr>
      <vt:lpstr>SR 2</vt:lpstr>
      <vt:lpstr>SR 2 WKS </vt:lpstr>
      <vt:lpstr>SR 3</vt:lpstr>
      <vt:lpstr>SR 3 WKS</vt:lpstr>
      <vt:lpstr>SR 4</vt:lpstr>
      <vt:lpstr>SR 4 WKS</vt:lpstr>
      <vt:lpstr>SR 5</vt:lpstr>
      <vt:lpstr>SR 5 WKS</vt:lpstr>
      <vt:lpstr>SR 6</vt:lpstr>
      <vt:lpstr>SR 6 WKS</vt:lpstr>
      <vt:lpstr>SR 7</vt:lpstr>
      <vt:lpstr>SR 7 WKS</vt:lpstr>
      <vt:lpstr>SR 8</vt:lpstr>
      <vt:lpstr>SR 8 WKS</vt:lpstr>
      <vt:lpstr>SR 9</vt:lpstr>
      <vt:lpstr>SR 9 WKS</vt:lpstr>
      <vt:lpstr>SR 10</vt:lpstr>
      <vt:lpstr>SR 10 WKS</vt:lpstr>
      <vt:lpstr>SR 11</vt:lpstr>
      <vt:lpstr>SR 11 WKS</vt:lpstr>
      <vt:lpstr>SR 12</vt:lpstr>
      <vt:lpstr>SR 12 WKS</vt:lpstr>
      <vt:lpstr>SR 13</vt:lpstr>
      <vt:lpstr>SR 13 WKS</vt:lpstr>
      <vt:lpstr>SR 14</vt:lpstr>
      <vt:lpstr>SR 14 WKS</vt:lpstr>
      <vt:lpstr>SR 15</vt:lpstr>
      <vt:lpstr>SR 15 WKS</vt:lpstr>
      <vt:lpstr>DS 1</vt:lpstr>
      <vt:lpstr>DS 1 WKS</vt:lpstr>
      <vt:lpstr>DS 2</vt:lpstr>
      <vt:lpstr>DS 2 WKS</vt:lpstr>
      <vt:lpstr>DS 3</vt:lpstr>
      <vt:lpstr>DS 3 WKS</vt:lpstr>
      <vt:lpstr>DS 4</vt:lpstr>
      <vt:lpstr>DS 4 WKS</vt:lpstr>
      <vt:lpstr>DS 5</vt:lpstr>
      <vt:lpstr>DS 5 WKS</vt:lpstr>
      <vt:lpstr>DS 6</vt:lpstr>
      <vt:lpstr>DS 6 WKS</vt:lpstr>
      <vt:lpstr>DS 7</vt:lpstr>
      <vt:lpstr>DS 7 WKS</vt:lpstr>
      <vt:lpstr>DS 8</vt:lpstr>
      <vt:lpstr>DS 8 WKS</vt:lpstr>
      <vt:lpstr>DS 9</vt:lpstr>
      <vt:lpstr>DS 9 WKS</vt:lpstr>
      <vt:lpstr>DS 10</vt:lpstr>
      <vt:lpstr>DS 10 WKS</vt:lpstr>
      <vt:lpstr>OCL 1</vt:lpstr>
      <vt:lpstr>OCL 1 WKS</vt:lpstr>
      <vt:lpstr>OCL 2</vt:lpstr>
      <vt:lpstr>OCL 2 WKS</vt:lpstr>
      <vt:lpstr>OCL 3</vt:lpstr>
      <vt:lpstr>OCL 3 WKS</vt:lpstr>
      <vt:lpstr>OCL 4</vt:lpstr>
      <vt:lpstr>OCL 4 WKS</vt:lpstr>
      <vt:lpstr>OCL 5</vt:lpstr>
      <vt:lpstr>OCL 5 WKS</vt:lpstr>
      <vt:lpstr>OCL 6</vt:lpstr>
      <vt:lpstr>OCL 6 WKS</vt:lpstr>
      <vt:lpstr>OCL 7</vt:lpstr>
      <vt:lpstr>OCL 7 WKS</vt:lpstr>
      <vt:lpstr>OCL 8</vt:lpstr>
      <vt:lpstr>OCL 8 WKS</vt:lpstr>
      <vt:lpstr>OCL 9</vt:lpstr>
      <vt:lpstr>OCL 9 WKS</vt:lpstr>
      <vt:lpstr>OCL 10</vt:lpstr>
      <vt:lpstr>OCL 10 WKS</vt:lpstr>
      <vt:lpstr>NLF 1</vt:lpstr>
      <vt:lpstr>NLF 1 WKS </vt:lpstr>
      <vt:lpstr>NLF 2</vt:lpstr>
      <vt:lpstr>NLF 2 WKS</vt:lpstr>
      <vt:lpstr>NLF 3</vt:lpstr>
      <vt:lpstr>NLF 3 WKS</vt:lpstr>
      <vt:lpstr>NLF 4</vt:lpstr>
      <vt:lpstr>NLF 4 WKS</vt:lpstr>
      <vt:lpstr>NLF 5</vt:lpstr>
      <vt:lpstr>NLF 5 WKS</vt:lpstr>
      <vt:lpstr>NLF 6</vt:lpstr>
      <vt:lpstr>NLF 6 WKS</vt:lpstr>
      <vt:lpstr>NLF 7</vt:lpstr>
      <vt:lpstr>NLF 7 WKS</vt:lpstr>
      <vt:lpstr>NLF 8</vt:lpstr>
      <vt:lpstr>NLF 8 WKS</vt:lpstr>
      <vt:lpstr>NLF 9</vt:lpstr>
      <vt:lpstr>NLF 9 WKS</vt:lpstr>
      <vt:lpstr>NLF 10</vt:lpstr>
      <vt:lpstr>NLF 10 WKS</vt:lpstr>
      <vt:lpstr>'Budget Charts'!Print_Area</vt:lpstr>
      <vt:lpstr>'Budget Cover'!Print_Area</vt:lpstr>
      <vt:lpstr>'Budget Laws'!Print_Area</vt:lpstr>
      <vt:lpstr>'Cap Calc - Non-Entity Wide 1'!Print_Area</vt:lpstr>
      <vt:lpstr>'Cap Calc - Non-Entity Wide 2'!Print_Area</vt:lpstr>
      <vt:lpstr>'DS 1'!Print_Area</vt:lpstr>
      <vt:lpstr>'DS 1 WKS'!Print_Area</vt:lpstr>
      <vt:lpstr>'DS 10'!Print_Area</vt:lpstr>
      <vt:lpstr>'DS 10 WKS'!Print_Area</vt:lpstr>
      <vt:lpstr>'DS 2'!Print_Area</vt:lpstr>
      <vt:lpstr>'DS 3'!Print_Area</vt:lpstr>
      <vt:lpstr>'DS 4'!Print_Area</vt:lpstr>
      <vt:lpstr>'DS 4 WKS'!Print_Area</vt:lpstr>
      <vt:lpstr>'DS 5'!Print_Area</vt:lpstr>
      <vt:lpstr>'DS 5 WKS'!Print_Area</vt:lpstr>
      <vt:lpstr>'DS 6'!Print_Area</vt:lpstr>
      <vt:lpstr>'DS 6 WKS'!Print_Area</vt:lpstr>
      <vt:lpstr>'DS 7'!Print_Area</vt:lpstr>
      <vt:lpstr>'DS 7 WKS'!Print_Area</vt:lpstr>
      <vt:lpstr>'DS 8'!Print_Area</vt:lpstr>
      <vt:lpstr>'DS 8 WKS'!Print_Area</vt:lpstr>
      <vt:lpstr>'DS 9'!Print_Area</vt:lpstr>
      <vt:lpstr>'DS 9 WKS'!Print_Area</vt:lpstr>
      <vt:lpstr>'G 1'!Print_Area</vt:lpstr>
      <vt:lpstr>'HB1776 Cap Calc - Entity Wide'!Print_Area</vt:lpstr>
      <vt:lpstr>'NLF 1'!Print_Area</vt:lpstr>
      <vt:lpstr>'NLF 1 WKS '!Print_Area</vt:lpstr>
      <vt:lpstr>'NLF 10'!Print_Area</vt:lpstr>
      <vt:lpstr>'NLF 10 WKS'!Print_Area</vt:lpstr>
      <vt:lpstr>'NLF 2'!Print_Area</vt:lpstr>
      <vt:lpstr>'NLF 2 WKS'!Print_Area</vt:lpstr>
      <vt:lpstr>'NLF 3'!Print_Area</vt:lpstr>
      <vt:lpstr>'NLF 3 WKS'!Print_Area</vt:lpstr>
      <vt:lpstr>'NLF 4'!Print_Area</vt:lpstr>
      <vt:lpstr>'NLF 4 WKS'!Print_Area</vt:lpstr>
      <vt:lpstr>'NLF 5'!Print_Area</vt:lpstr>
      <vt:lpstr>'NLF 5 WKS'!Print_Area</vt:lpstr>
      <vt:lpstr>'NLF 6'!Print_Area</vt:lpstr>
      <vt:lpstr>'NLF 6 WKS'!Print_Area</vt:lpstr>
      <vt:lpstr>'NLF 7'!Print_Area</vt:lpstr>
      <vt:lpstr>'NLF 7 WKS'!Print_Area</vt:lpstr>
      <vt:lpstr>'NLF 8'!Print_Area</vt:lpstr>
      <vt:lpstr>'NLF 8 WKS'!Print_Area</vt:lpstr>
      <vt:lpstr>'NLF 9'!Print_Area</vt:lpstr>
      <vt:lpstr>'NLF 9 WKS'!Print_Area</vt:lpstr>
      <vt:lpstr>'OCL 1'!Print_Area</vt:lpstr>
      <vt:lpstr>'OCL 1 WKS'!Print_Area</vt:lpstr>
      <vt:lpstr>'OCL 10'!Print_Area</vt:lpstr>
      <vt:lpstr>'OCL 10 WKS'!Print_Area</vt:lpstr>
      <vt:lpstr>'OCL 2'!Print_Area</vt:lpstr>
      <vt:lpstr>'OCL 2 WKS'!Print_Area</vt:lpstr>
      <vt:lpstr>'OCL 3'!Print_Area</vt:lpstr>
      <vt:lpstr>'OCL 3 WKS'!Print_Area</vt:lpstr>
      <vt:lpstr>'OCL 4'!Print_Area</vt:lpstr>
      <vt:lpstr>'OCL 4 WKS'!Print_Area</vt:lpstr>
      <vt:lpstr>'OCL 5'!Print_Area</vt:lpstr>
      <vt:lpstr>'OCL 5 WKS'!Print_Area</vt:lpstr>
      <vt:lpstr>'OCL 6'!Print_Area</vt:lpstr>
      <vt:lpstr>'OCL 6 WKS'!Print_Area</vt:lpstr>
      <vt:lpstr>'OCL 7'!Print_Area</vt:lpstr>
      <vt:lpstr>'OCL 7 WKS'!Print_Area</vt:lpstr>
      <vt:lpstr>'OCL 8'!Print_Area</vt:lpstr>
      <vt:lpstr>'OCL 8 WKS'!Print_Area</vt:lpstr>
      <vt:lpstr>'OCL 9'!Print_Area</vt:lpstr>
      <vt:lpstr>'OCL 9 WKS'!Print_Area</vt:lpstr>
      <vt:lpstr>'SR 1'!Print_Area</vt:lpstr>
      <vt:lpstr>'SR 1 WKS'!Print_Area</vt:lpstr>
      <vt:lpstr>'SR 10'!Print_Area</vt:lpstr>
      <vt:lpstr>'SR 10 WKS'!Print_Area</vt:lpstr>
      <vt:lpstr>'SR 11'!Print_Area</vt:lpstr>
      <vt:lpstr>'SR 11 WKS'!Print_Area</vt:lpstr>
      <vt:lpstr>'SR 12'!Print_Area</vt:lpstr>
      <vt:lpstr>'SR 12 WKS'!Print_Area</vt:lpstr>
      <vt:lpstr>'SR 13'!Print_Area</vt:lpstr>
      <vt:lpstr>'SR 13 WKS'!Print_Area</vt:lpstr>
      <vt:lpstr>'SR 14'!Print_Area</vt:lpstr>
      <vt:lpstr>'SR 14 WKS'!Print_Area</vt:lpstr>
      <vt:lpstr>'SR 15'!Print_Area</vt:lpstr>
      <vt:lpstr>'SR 15 WKS'!Print_Area</vt:lpstr>
      <vt:lpstr>'SR 2'!Print_Area</vt:lpstr>
      <vt:lpstr>'SR 2 WKS '!Print_Area</vt:lpstr>
      <vt:lpstr>'SR 3'!Print_Area</vt:lpstr>
      <vt:lpstr>'SR 3 WKS'!Print_Area</vt:lpstr>
      <vt:lpstr>'SR 4'!Print_Area</vt:lpstr>
      <vt:lpstr>'SR 4 WKS'!Print_Area</vt:lpstr>
      <vt:lpstr>'SR 5'!Print_Area</vt:lpstr>
      <vt:lpstr>'SR 5 WKS'!Print_Area</vt:lpstr>
      <vt:lpstr>'SR 6'!Print_Area</vt:lpstr>
      <vt:lpstr>'SR 6 WKS'!Print_Area</vt:lpstr>
      <vt:lpstr>'SR 7'!Print_Area</vt:lpstr>
      <vt:lpstr>'SR 7 WKS'!Print_Area</vt:lpstr>
      <vt:lpstr>'SR 8'!Print_Area</vt:lpstr>
      <vt:lpstr>'SR 8 WKS'!Print_Area</vt:lpstr>
      <vt:lpstr>'SR 9'!Print_Area</vt:lpstr>
      <vt:lpstr>'SR 9 WKS'!Print_Area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Allen Krogstad</dc:creator>
  <cp:lastModifiedBy>Waletzko, Cole C.</cp:lastModifiedBy>
  <cp:lastPrinted>2021-07-16T03:27:45Z</cp:lastPrinted>
  <dcterms:created xsi:type="dcterms:W3CDTF">2009-08-05T17:10:15Z</dcterms:created>
  <dcterms:modified xsi:type="dcterms:W3CDTF">2026-09-29T12:37:08Z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0x010100BF45AFBEFE8AC442AB985CF83D117936</vt:lpwstr>
  </property>
</Properties>
</file>